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2019\SENAI\Editais\Inova\Documentos Inova\"/>
    </mc:Choice>
  </mc:AlternateContent>
  <xr:revisionPtr revIDLastSave="0" documentId="13_ncr:1_{93828D40-C5AF-4367-9ACA-66B24F063AC8}" xr6:coauthVersionLast="40" xr6:coauthVersionMax="40" xr10:uidLastSave="{00000000-0000-0000-0000-000000000000}"/>
  <bookViews>
    <workbookView xWindow="0" yWindow="0" windowWidth="20490" windowHeight="7155" activeTab="3" xr2:uid="{00000000-000D-0000-FFFF-FFFF00000000}"/>
  </bookViews>
  <sheets>
    <sheet name="RESUMO" sheetId="1" r:id="rId1"/>
    <sheet name="AVALIAÇÃO 01" sheetId="114" r:id="rId2"/>
    <sheet name="AVALIAÇÃO 02" sheetId="115" r:id="rId3"/>
    <sheet name="AVALIAÇÃO 03" sheetId="116" r:id="rId4"/>
    <sheet name="Planilha1" sheetId="113" state="hidden" r:id="rId5"/>
  </sheets>
  <definedNames>
    <definedName name="_xlnm._FilterDatabase" localSheetId="1" hidden="1">'AVALIAÇÃO 01'!$A$10:$G$21</definedName>
    <definedName name="_xlnm._FilterDatabase" localSheetId="2" hidden="1">'AVALIAÇÃO 02'!$A$10:$G$21</definedName>
    <definedName name="_xlnm._FilterDatabase" localSheetId="3" hidden="1">'AVALIAÇÃO 03'!$A$10:$G$21</definedName>
    <definedName name="_xlnm._FilterDatabase" localSheetId="0" hidden="1">RESUMO!$A$10:$L$11</definedName>
    <definedName name="_xlnm.Print_Area" localSheetId="1">'AVALIAÇÃO 01'!$A$1:$G$54</definedName>
    <definedName name="_xlnm.Print_Area" localSheetId="2">'AVALIAÇÃO 02'!$A$1:$G$54</definedName>
    <definedName name="_xlnm.Print_Area" localSheetId="3">'AVALIAÇÃO 03'!$A$1:$G$54</definedName>
    <definedName name="_xlnm.Print_Area" localSheetId="0">RESUMO!$A$1:$L$24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5" i="1"/>
  <c r="D49" i="116"/>
  <c r="D52" i="116" s="1"/>
  <c r="F48" i="116"/>
  <c r="E48" i="116"/>
  <c r="F47" i="116"/>
  <c r="E47" i="116"/>
  <c r="F46" i="116"/>
  <c r="E46" i="116"/>
  <c r="F45" i="116"/>
  <c r="E45" i="116"/>
  <c r="F44" i="116"/>
  <c r="E44" i="116"/>
  <c r="F43" i="116"/>
  <c r="E43" i="116"/>
  <c r="F42" i="116"/>
  <c r="E42" i="116"/>
  <c r="F41" i="116"/>
  <c r="E41" i="116"/>
  <c r="F40" i="116"/>
  <c r="E40" i="116"/>
  <c r="F39" i="116"/>
  <c r="E39" i="116"/>
  <c r="F38" i="116"/>
  <c r="E38" i="116"/>
  <c r="F37" i="116"/>
  <c r="E37" i="116"/>
  <c r="F36" i="116"/>
  <c r="E36" i="116"/>
  <c r="F35" i="116"/>
  <c r="E35" i="116"/>
  <c r="F34" i="116"/>
  <c r="E34" i="116"/>
  <c r="F33" i="116"/>
  <c r="E33" i="116"/>
  <c r="F32" i="116"/>
  <c r="E32" i="116"/>
  <c r="F31" i="116"/>
  <c r="E31" i="116"/>
  <c r="F30" i="116"/>
  <c r="E30" i="116"/>
  <c r="F29" i="116"/>
  <c r="E29" i="116"/>
  <c r="F28" i="116"/>
  <c r="E28" i="116"/>
  <c r="F27" i="116"/>
  <c r="E27" i="116"/>
  <c r="F26" i="116"/>
  <c r="E26" i="116"/>
  <c r="F25" i="116"/>
  <c r="E25" i="116"/>
  <c r="F24" i="116"/>
  <c r="E24" i="116"/>
  <c r="F23" i="116"/>
  <c r="E23" i="116"/>
  <c r="E49" i="116" s="1"/>
  <c r="E52" i="116" s="1"/>
  <c r="F22" i="116"/>
  <c r="E22" i="116"/>
  <c r="D18" i="116"/>
  <c r="D51" i="116" s="1"/>
  <c r="D53" i="116" s="1"/>
  <c r="F17" i="116"/>
  <c r="E17" i="116"/>
  <c r="F16" i="116"/>
  <c r="E16" i="116"/>
  <c r="F15" i="116"/>
  <c r="E15" i="116"/>
  <c r="F14" i="116"/>
  <c r="E14" i="116"/>
  <c r="F13" i="116"/>
  <c r="E13" i="116"/>
  <c r="F12" i="116"/>
  <c r="E12" i="116"/>
  <c r="F11" i="116"/>
  <c r="E11" i="116"/>
  <c r="A8" i="116"/>
  <c r="D49" i="115"/>
  <c r="D52" i="115" s="1"/>
  <c r="F48" i="115"/>
  <c r="E48" i="115"/>
  <c r="D21" i="1" s="1"/>
  <c r="F47" i="115"/>
  <c r="E47" i="115"/>
  <c r="F46" i="115"/>
  <c r="E46" i="115"/>
  <c r="F45" i="115"/>
  <c r="E45" i="115"/>
  <c r="F44" i="115"/>
  <c r="E44" i="115"/>
  <c r="F43" i="115"/>
  <c r="E43" i="115"/>
  <c r="F42" i="115"/>
  <c r="E42" i="115"/>
  <c r="F41" i="115"/>
  <c r="E41" i="115"/>
  <c r="F40" i="115"/>
  <c r="E40" i="115"/>
  <c r="F39" i="115"/>
  <c r="E39" i="115"/>
  <c r="F38" i="115"/>
  <c r="E38" i="115"/>
  <c r="F37" i="115"/>
  <c r="E37" i="115"/>
  <c r="F36" i="115"/>
  <c r="E36" i="115"/>
  <c r="F35" i="115"/>
  <c r="E35" i="115"/>
  <c r="F34" i="115"/>
  <c r="E34" i="115"/>
  <c r="F33" i="115"/>
  <c r="E33" i="115"/>
  <c r="F32" i="115"/>
  <c r="E32" i="115"/>
  <c r="F31" i="115"/>
  <c r="E31" i="115"/>
  <c r="F30" i="115"/>
  <c r="E30" i="115"/>
  <c r="F29" i="115"/>
  <c r="E29" i="115"/>
  <c r="D17" i="1" s="1"/>
  <c r="F28" i="115"/>
  <c r="E28" i="115"/>
  <c r="F27" i="115"/>
  <c r="E27" i="115"/>
  <c r="F26" i="115"/>
  <c r="E26" i="115"/>
  <c r="F25" i="115"/>
  <c r="E25" i="115"/>
  <c r="F24" i="115"/>
  <c r="E24" i="115"/>
  <c r="F23" i="115"/>
  <c r="E23" i="115"/>
  <c r="F22" i="115"/>
  <c r="E22" i="115"/>
  <c r="D18" i="115"/>
  <c r="D51" i="115" s="1"/>
  <c r="F17" i="115"/>
  <c r="E17" i="115"/>
  <c r="F16" i="115"/>
  <c r="E16" i="115"/>
  <c r="F15" i="115"/>
  <c r="E15" i="115"/>
  <c r="F14" i="115"/>
  <c r="E14" i="115"/>
  <c r="D14" i="1" s="1"/>
  <c r="F13" i="115"/>
  <c r="E13" i="115"/>
  <c r="D13" i="1" s="1"/>
  <c r="F12" i="115"/>
  <c r="E12" i="115"/>
  <c r="D12" i="1" s="1"/>
  <c r="F11" i="115"/>
  <c r="E11" i="115"/>
  <c r="D11" i="1" s="1"/>
  <c r="A8" i="115"/>
  <c r="A8" i="114"/>
  <c r="E49" i="114"/>
  <c r="E52" i="114" s="1"/>
  <c r="D49" i="114"/>
  <c r="D52" i="114" s="1"/>
  <c r="F48" i="114"/>
  <c r="E48" i="114"/>
  <c r="F47" i="114"/>
  <c r="E47" i="114"/>
  <c r="F46" i="114"/>
  <c r="E46" i="114"/>
  <c r="F45" i="114"/>
  <c r="E45" i="114"/>
  <c r="F44" i="114"/>
  <c r="E44" i="114"/>
  <c r="F43" i="114"/>
  <c r="E43" i="114"/>
  <c r="F42" i="114"/>
  <c r="E42" i="114"/>
  <c r="F41" i="114"/>
  <c r="E41" i="114"/>
  <c r="F40" i="114"/>
  <c r="E40" i="114"/>
  <c r="F39" i="114"/>
  <c r="E39" i="114"/>
  <c r="F38" i="114"/>
  <c r="E38" i="114"/>
  <c r="F37" i="114"/>
  <c r="E37" i="114"/>
  <c r="F36" i="114"/>
  <c r="E36" i="114"/>
  <c r="F35" i="114"/>
  <c r="E35" i="114"/>
  <c r="F34" i="114"/>
  <c r="E34" i="114"/>
  <c r="F33" i="114"/>
  <c r="E33" i="114"/>
  <c r="F32" i="114"/>
  <c r="E32" i="114"/>
  <c r="F31" i="114"/>
  <c r="E31" i="114"/>
  <c r="F30" i="114"/>
  <c r="E30" i="114"/>
  <c r="F29" i="114"/>
  <c r="E29" i="114"/>
  <c r="F28" i="114"/>
  <c r="E28" i="114"/>
  <c r="F27" i="114"/>
  <c r="E27" i="114"/>
  <c r="F26" i="114"/>
  <c r="E26" i="114"/>
  <c r="F25" i="114"/>
  <c r="E25" i="114"/>
  <c r="F24" i="114"/>
  <c r="E24" i="114"/>
  <c r="F23" i="114"/>
  <c r="E23" i="114"/>
  <c r="F22" i="114"/>
  <c r="E22" i="114"/>
  <c r="E18" i="114"/>
  <c r="E51" i="114" s="1"/>
  <c r="E53" i="114" s="1"/>
  <c r="D18" i="114"/>
  <c r="D51" i="114" s="1"/>
  <c r="D53" i="114" s="1"/>
  <c r="F17" i="114"/>
  <c r="E17" i="114"/>
  <c r="F16" i="114"/>
  <c r="E16" i="114"/>
  <c r="F15" i="114"/>
  <c r="E15" i="114"/>
  <c r="F14" i="114"/>
  <c r="E14" i="114"/>
  <c r="F13" i="114"/>
  <c r="E13" i="114"/>
  <c r="F12" i="114"/>
  <c r="E12" i="114"/>
  <c r="F11" i="114"/>
  <c r="E11" i="114"/>
  <c r="D18" i="1" l="1"/>
  <c r="D16" i="1"/>
  <c r="E18" i="116"/>
  <c r="E51" i="116" s="1"/>
  <c r="E53" i="116" s="1"/>
  <c r="E11" i="1"/>
  <c r="E49" i="115"/>
  <c r="E52" i="115" s="1"/>
  <c r="D53" i="115"/>
  <c r="E18" i="115"/>
  <c r="E51" i="115" s="1"/>
  <c r="E16" i="1" l="1"/>
  <c r="E53" i="115"/>
</calcChain>
</file>

<file path=xl/sharedStrings.xml><?xml version="1.0" encoding="utf-8"?>
<sst xmlns="http://schemas.openxmlformats.org/spreadsheetml/2006/main" count="237" uniqueCount="69">
  <si>
    <t>Nº</t>
  </si>
  <si>
    <t>Serviço Nacional de Aprendizagem Industrial - SENAI</t>
  </si>
  <si>
    <t>Federação das Indústrias do Estado da Paraíba - FIEP</t>
  </si>
  <si>
    <t>Gestão de Estratégias Educacionais</t>
  </si>
  <si>
    <t>Unidade de Educação Profissional - UNIEP</t>
  </si>
  <si>
    <t>SAGA SENAI DE INOVAÇÃO / OLIMPÍADA DO CONHECIMENTO</t>
  </si>
  <si>
    <t>TOTAL</t>
  </si>
  <si>
    <t>CRITÉRIO DE AVALIAÇÃO</t>
  </si>
  <si>
    <t>DESCRIÇÃO DO ITEM AVALIADO</t>
  </si>
  <si>
    <t xml:space="preserve">Proporciona alto impacto de produtividade / atratividade e gera benefícios claros para clientes, usuários e sociedade. </t>
  </si>
  <si>
    <t>PONTUAÇÃO</t>
  </si>
  <si>
    <t>RESULTADO</t>
  </si>
  <si>
    <t>Caracteriza as demandas latentes, análise mercadológica e condições competitivas, apresentando os diferenciais frente aos concorrentes.</t>
  </si>
  <si>
    <t>Descrição clara, direta e sucinta da solução proposta.</t>
  </si>
  <si>
    <t>Qualidade do Modelo de Negócio (CANVAS) apresentado.</t>
  </si>
  <si>
    <t>Pontuação extra para projetos que participaram do Grand Prix SENAI de Inovação ou do Desafio SENAI de Projetos Integradores.</t>
  </si>
  <si>
    <t>Projeto alinhado com o Smart City.</t>
  </si>
  <si>
    <t>Adequação da solução proposta a demanda da Indústria.</t>
  </si>
  <si>
    <t>AVALIAÇÃO</t>
  </si>
  <si>
    <t xml:space="preserve">Insatisfatório: A proposta não aborda o critério ou não pode ser avaliada por falta de informações ou informações incompletas. </t>
  </si>
  <si>
    <t xml:space="preserve">Irrisório: o critério é insuficientemente abordado ou há sérias deficiências inerentes. </t>
  </si>
  <si>
    <t xml:space="preserve">Baixo: a proposta aborda o critério, mas há pontos fracos significativos. </t>
  </si>
  <si>
    <t xml:space="preserve">Médio: a proposta aborda amplamente o critério, mas apresenta algumas deficiências. </t>
  </si>
  <si>
    <t xml:space="preserve">Alto: a proposta aborda muito bem o critério, mas com um pequeno número de deficiências. </t>
  </si>
  <si>
    <t xml:space="preserve">Excepcionalmente alto: a proposta aborda com sucesso todos os aspectos relevantes do critério. </t>
  </si>
  <si>
    <r>
      <rPr>
        <b/>
        <sz val="11"/>
        <rFont val="Calibri"/>
        <family val="2"/>
        <scheme val="minor"/>
      </rPr>
      <t>Inovação</t>
    </r>
    <r>
      <rPr>
        <sz val="11"/>
        <rFont val="Calibri"/>
        <family val="2"/>
        <scheme val="minor"/>
      </rPr>
      <t xml:space="preserve">
20 pts</t>
    </r>
  </si>
  <si>
    <r>
      <rPr>
        <b/>
        <sz val="11"/>
        <rFont val="Calibri"/>
        <family val="2"/>
        <scheme val="minor"/>
      </rPr>
      <t>Mercado</t>
    </r>
    <r>
      <rPr>
        <sz val="11"/>
        <rFont val="Calibri"/>
        <family val="2"/>
        <scheme val="minor"/>
      </rPr>
      <t xml:space="preserve">
20 pts</t>
    </r>
  </si>
  <si>
    <r>
      <rPr>
        <b/>
        <sz val="11"/>
        <rFont val="Calibri"/>
        <family val="2"/>
        <scheme val="minor"/>
      </rPr>
      <t>Exposição da solução</t>
    </r>
    <r>
      <rPr>
        <sz val="11"/>
        <rFont val="Calibri"/>
        <family val="2"/>
        <scheme val="minor"/>
      </rPr>
      <t xml:space="preserve">
20 pts</t>
    </r>
  </si>
  <si>
    <r>
      <rPr>
        <b/>
        <sz val="11"/>
        <rFont val="Calibri"/>
        <family val="2"/>
        <scheme val="minor"/>
      </rPr>
      <t>Canvas do Modelo de Negócio</t>
    </r>
    <r>
      <rPr>
        <sz val="11"/>
        <rFont val="Calibri"/>
        <family val="2"/>
        <scheme val="minor"/>
      </rPr>
      <t xml:space="preserve">
10 pts</t>
    </r>
  </si>
  <si>
    <r>
      <rPr>
        <b/>
        <sz val="11"/>
        <rFont val="Calibri"/>
        <family val="2"/>
        <scheme val="minor"/>
      </rPr>
      <t>Ponto Extra</t>
    </r>
    <r>
      <rPr>
        <sz val="11"/>
        <rFont val="Calibri"/>
        <family val="2"/>
        <scheme val="minor"/>
      </rPr>
      <t xml:space="preserve">
30 pts</t>
    </r>
  </si>
  <si>
    <t>ETAPA 01 – QUALIFICAÇÃO</t>
  </si>
  <si>
    <t>ETAPA 02 – NEGÓCIO</t>
  </si>
  <si>
    <r>
      <rPr>
        <b/>
        <sz val="11"/>
        <rFont val="Calibri"/>
        <family val="2"/>
        <scheme val="minor"/>
      </rPr>
      <t>Análise de Mercado</t>
    </r>
    <r>
      <rPr>
        <sz val="11"/>
        <rFont val="Calibri"/>
        <family val="2"/>
        <scheme val="minor"/>
      </rPr>
      <t xml:space="preserve">
30 pts</t>
    </r>
  </si>
  <si>
    <t>O projeto de inovação foi elaborado considerando
estudos e análises de informações quanto às
condições competitivas e mercadológicas.</t>
  </si>
  <si>
    <t>Apresenta claramente o público-alvo que a solução pretende atender.</t>
  </si>
  <si>
    <t>Os impactos decorrentes da proposta foram mapeados e mitigados com relação as dimensões sociais, ambientais e econômicas.</t>
  </si>
  <si>
    <t>Caracterização dos principais concorrentes.</t>
  </si>
  <si>
    <t xml:space="preserve">Apresenta diferenciais frente a concorrentes diretos ou indiretos. </t>
  </si>
  <si>
    <t>O tamanho de mercado apresentado é suficiente para permitir a escalabilidade do negócio.</t>
  </si>
  <si>
    <t xml:space="preserve">Apresenta claramente os benefícios da solução. </t>
  </si>
  <si>
    <t>Descrição clara e sucinta do passo a passo da construção do projeto.</t>
  </si>
  <si>
    <t>Descrição das características técnicas da solução proposta.</t>
  </si>
  <si>
    <t>Apresentação da contribuição que o projeto para a indústria e/ou para a sociedade.</t>
  </si>
  <si>
    <t>Apresenta a descrição orçamentária de custos (aquisição) para o desenvolvimento da solução proposta.</t>
  </si>
  <si>
    <t>Descrição da validação de cada bloco do Canvas.</t>
  </si>
  <si>
    <t>Descrição da proposta de valor que a solução pretende entregar.</t>
  </si>
  <si>
    <t>Apresentação do público-alvo que a solução pretende atender.</t>
  </si>
  <si>
    <t>Caracterização dos recursos-chave necessários para a construção da solução.</t>
  </si>
  <si>
    <t>Caracterização das receitas.</t>
  </si>
  <si>
    <t>Apresentação do protótipo de funcionamento da solução.</t>
  </si>
  <si>
    <t>Viabilidade técnica do protótipo/modelo.</t>
  </si>
  <si>
    <t>Apresentação da demanda existente.</t>
  </si>
  <si>
    <t>Objetivo da solução apresentado com clareza.</t>
  </si>
  <si>
    <t>Caracterização dos diferenciais da sua solução perante os concorrentes.</t>
  </si>
  <si>
    <t>Permite compreensão com clareza da solução proposta.</t>
  </si>
  <si>
    <t>Apresentação do que a equipe precisa para entrar no mercado.</t>
  </si>
  <si>
    <t>Qualidade do relatório de anterioridade.</t>
  </si>
  <si>
    <t>Permite depósito do pedido de patente.</t>
  </si>
  <si>
    <t>Subsídios técnico e financeiro de empresa industrial. A partir de 25% do valor do projeto.</t>
  </si>
  <si>
    <r>
      <rPr>
        <b/>
        <sz val="11"/>
        <rFont val="Calibri"/>
        <family val="2"/>
        <scheme val="minor"/>
      </rPr>
      <t>Desenvolvimento</t>
    </r>
    <r>
      <rPr>
        <sz val="11"/>
        <rFont val="Calibri"/>
        <family val="2"/>
        <scheme val="minor"/>
      </rPr>
      <t xml:space="preserve">
30 pts</t>
    </r>
  </si>
  <si>
    <r>
      <t xml:space="preserve">Modelo do Plano de Negócios
</t>
    </r>
    <r>
      <rPr>
        <sz val="11"/>
        <rFont val="Calibri"/>
        <family val="2"/>
        <scheme val="minor"/>
      </rPr>
      <t>20 pts</t>
    </r>
  </si>
  <si>
    <r>
      <t xml:space="preserve">Apresentação
</t>
    </r>
    <r>
      <rPr>
        <sz val="11"/>
        <rFont val="Calibri"/>
        <family val="2"/>
        <scheme val="minor"/>
      </rPr>
      <t>30 pts</t>
    </r>
  </si>
  <si>
    <r>
      <t xml:space="preserve">Propriedade Intelectual
</t>
    </r>
    <r>
      <rPr>
        <sz val="11"/>
        <rFont val="Calibri"/>
        <family val="2"/>
        <scheme val="minor"/>
      </rPr>
      <t>50 pts</t>
    </r>
  </si>
  <si>
    <r>
      <rPr>
        <b/>
        <sz val="11"/>
        <color theme="1"/>
        <rFont val="Calibri"/>
        <family val="2"/>
        <scheme val="minor"/>
      </rPr>
      <t>Ponto extra</t>
    </r>
    <r>
      <rPr>
        <sz val="11"/>
        <color theme="1"/>
        <rFont val="Calibri"/>
        <family val="2"/>
        <scheme val="minor"/>
      </rPr>
      <t xml:space="preserve">
50 pts</t>
    </r>
  </si>
  <si>
    <t>NOME DO PROJETO</t>
  </si>
  <si>
    <t>MÉDIA DOS PROJETOS</t>
  </si>
  <si>
    <t>AVALIAÇÃO GERAL</t>
  </si>
  <si>
    <t>GRÁFICO DO PROJETO</t>
  </si>
  <si>
    <r>
      <rPr>
        <b/>
        <sz val="11"/>
        <rFont val="Calibri"/>
        <family val="2"/>
        <scheme val="minor"/>
      </rPr>
      <t>Ponto extra</t>
    </r>
    <r>
      <rPr>
        <sz val="11"/>
        <rFont val="Calibri"/>
        <family val="2"/>
        <scheme val="minor"/>
      </rPr>
      <t xml:space="preserve">
50 pts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</si>
</sst>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164" fontId="0" fillId="0" borderId="0" xfId="0" applyNumberFormat="1" applyAlignment="1">
      <alignment horizontal="center" vertical="top"/>
    </xf>
    <xf numFmtId="164" fontId="1" fillId="2" borderId="5" xfId="0" applyNumberFormat="1" applyFont="1" applyFill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5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right" vertical="top" wrapText="1"/>
    </xf>
    <xf numFmtId="0" fontId="9" fillId="4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/>
    </xf>
    <xf numFmtId="164" fontId="1" fillId="2" borderId="0" xfId="0" applyNumberFormat="1" applyFont="1" applyFill="1" applyAlignment="1">
      <alignment horizontal="center" vertical="top"/>
    </xf>
    <xf numFmtId="1" fontId="1" fillId="2" borderId="0" xfId="0" applyNumberFormat="1" applyFont="1" applyFill="1" applyAlignment="1">
      <alignment horizontal="center" vertical="top"/>
    </xf>
    <xf numFmtId="0" fontId="3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/>
    </xf>
    <xf numFmtId="164" fontId="3" fillId="2" borderId="5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164" fontId="9" fillId="0" borderId="9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0" fillId="0" borderId="19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6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49" fontId="2" fillId="0" borderId="0" xfId="0" applyNumberFormat="1" applyFont="1" applyAlignment="1">
      <alignment horizontal="left" vertical="top" wrapText="1"/>
    </xf>
    <xf numFmtId="1" fontId="3" fillId="2" borderId="0" xfId="0" applyNumberFormat="1" applyFont="1" applyFill="1" applyAlignment="1">
      <alignment horizontal="center" vertical="top"/>
    </xf>
    <xf numFmtId="0" fontId="12" fillId="4" borderId="0" xfId="0" applyFont="1" applyFill="1" applyAlignment="1">
      <alignment horizontal="right" vertical="top" wrapText="1"/>
    </xf>
    <xf numFmtId="0" fontId="12" fillId="4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4813017044497"/>
          <c:y val="8.4803699846922667E-2"/>
          <c:w val="0.49922258478268605"/>
          <c:h val="0.82259590961180462"/>
        </c:manualLayout>
      </c:layout>
      <c:radarChart>
        <c:radarStyle val="marker"/>
        <c:varyColors val="0"/>
        <c:ser>
          <c:idx val="0"/>
          <c:order val="0"/>
          <c:tx>
            <c:v>Média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RESUMO!$B$11:$B$21</c:f>
              <c:strCache>
                <c:ptCount val="11"/>
                <c:pt idx="0">
                  <c:v>Inovação
20 pts</c:v>
                </c:pt>
                <c:pt idx="1">
                  <c:v>Mercado
20 pts</c:v>
                </c:pt>
                <c:pt idx="2">
                  <c:v>Exposição da solução
20 pts</c:v>
                </c:pt>
                <c:pt idx="3">
                  <c:v>Canvas do Modelo de Negócio
10 pts</c:v>
                </c:pt>
                <c:pt idx="4">
                  <c:v>Ponto Extra
30 pts</c:v>
                </c:pt>
                <c:pt idx="5">
                  <c:v>Análise de Mercado
30 pts</c:v>
                </c:pt>
                <c:pt idx="6">
                  <c:v>Desenvolvimento
30 pts</c:v>
                </c:pt>
                <c:pt idx="7">
                  <c:v>Modelo do Plano de Negócios
20 pts</c:v>
                </c:pt>
                <c:pt idx="8">
                  <c:v>Apresentação
30 pts</c:v>
                </c:pt>
                <c:pt idx="9">
                  <c:v>Propriedade Intelectual
50 pts</c:v>
                </c:pt>
                <c:pt idx="10">
                  <c:v>Ponto extra
50 pts</c:v>
                </c:pt>
              </c:strCache>
            </c:strRef>
          </c:cat>
          <c:val>
            <c:numRef>
              <c:f>RESUMO!$C$11:$C$21</c:f>
              <c:numCache>
                <c:formatCode>0.0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20</c:v>
                </c:pt>
                <c:pt idx="5">
                  <c:v>25</c:v>
                </c:pt>
                <c:pt idx="6">
                  <c:v>20</c:v>
                </c:pt>
                <c:pt idx="7">
                  <c:v>10</c:v>
                </c:pt>
                <c:pt idx="8">
                  <c:v>20</c:v>
                </c:pt>
                <c:pt idx="9">
                  <c:v>40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4-4986-BB21-2455ADF7D425}"/>
            </c:ext>
          </c:extLst>
        </c:ser>
        <c:ser>
          <c:idx val="1"/>
          <c:order val="1"/>
          <c:tx>
            <c:v>PONTUAÇÃO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RESUMO!$B$11:$B$21</c:f>
              <c:strCache>
                <c:ptCount val="11"/>
                <c:pt idx="0">
                  <c:v>Inovação
20 pts</c:v>
                </c:pt>
                <c:pt idx="1">
                  <c:v>Mercado
20 pts</c:v>
                </c:pt>
                <c:pt idx="2">
                  <c:v>Exposição da solução
20 pts</c:v>
                </c:pt>
                <c:pt idx="3">
                  <c:v>Canvas do Modelo de Negócio
10 pts</c:v>
                </c:pt>
                <c:pt idx="4">
                  <c:v>Ponto Extra
30 pts</c:v>
                </c:pt>
                <c:pt idx="5">
                  <c:v>Análise de Mercado
30 pts</c:v>
                </c:pt>
                <c:pt idx="6">
                  <c:v>Desenvolvimento
30 pts</c:v>
                </c:pt>
                <c:pt idx="7">
                  <c:v>Modelo do Plano de Negócios
20 pts</c:v>
                </c:pt>
                <c:pt idx="8">
                  <c:v>Apresentação
30 pts</c:v>
                </c:pt>
                <c:pt idx="9">
                  <c:v>Propriedade Intelectual
50 pts</c:v>
                </c:pt>
                <c:pt idx="10">
                  <c:v>Ponto extra
50 pts</c:v>
                </c:pt>
              </c:strCache>
            </c:strRef>
          </c:cat>
          <c:val>
            <c:numRef>
              <c:f>RESUMO!$D$11:$D$21</c:f>
              <c:numCache>
                <c:formatCode>0.0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10</c:v>
                </c:pt>
                <c:pt idx="4">
                  <c:v>30</c:v>
                </c:pt>
                <c:pt idx="5">
                  <c:v>30.000000000000011</c:v>
                </c:pt>
                <c:pt idx="6">
                  <c:v>30</c:v>
                </c:pt>
                <c:pt idx="7">
                  <c:v>20.000000000000004</c:v>
                </c:pt>
                <c:pt idx="8">
                  <c:v>30.000000000000011</c:v>
                </c:pt>
                <c:pt idx="9">
                  <c:v>50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4-4986-BB21-2455ADF7D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563632"/>
        <c:axId val="1141986704"/>
      </c:radarChart>
      <c:catAx>
        <c:axId val="83956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1986704"/>
        <c:crosses val="autoZero"/>
        <c:auto val="1"/>
        <c:lblAlgn val="ctr"/>
        <c:lblOffset val="100"/>
        <c:noMultiLvlLbl val="0"/>
      </c:catAx>
      <c:valAx>
        <c:axId val="114198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56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531877</xdr:colOff>
      <xdr:row>3</xdr:row>
      <xdr:rowOff>147829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5151" cy="719329"/>
        </a:xfrm>
        <a:prstGeom prst="rect">
          <a:avLst/>
        </a:prstGeom>
      </xdr:spPr>
    </xdr:pic>
    <xdr:clientData/>
  </xdr:twoCellAnchor>
  <xdr:twoCellAnchor>
    <xdr:from>
      <xdr:col>5</xdr:col>
      <xdr:colOff>78441</xdr:colOff>
      <xdr:row>10</xdr:row>
      <xdr:rowOff>44824</xdr:rowOff>
    </xdr:from>
    <xdr:to>
      <xdr:col>10</xdr:col>
      <xdr:colOff>4202204</xdr:colOff>
      <xdr:row>20</xdr:row>
      <xdr:rowOff>324971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4DC713-7840-4BFE-AF3D-398E37B4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453435</xdr:colOff>
      <xdr:row>3</xdr:row>
      <xdr:rowOff>147829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0D577E-3FFE-4CE0-9607-56C67284A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49560" cy="7193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453435</xdr:colOff>
      <xdr:row>3</xdr:row>
      <xdr:rowOff>147829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8EC5A3-B8A1-41D5-A0EE-2A43EC5F0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49560" cy="7193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453435</xdr:colOff>
      <xdr:row>3</xdr:row>
      <xdr:rowOff>147829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E4F96-7A0B-40B2-BBA9-C61998D7A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49560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showGridLines="0" topLeftCell="A11" zoomScale="85" zoomScaleNormal="85" workbookViewId="0">
      <selection activeCell="A8" sqref="A8:K8"/>
    </sheetView>
  </sheetViews>
  <sheetFormatPr defaultRowHeight="15" x14ac:dyDescent="0.25"/>
  <cols>
    <col min="1" max="1" width="5.28515625" style="32" customWidth="1"/>
    <col min="2" max="2" width="21.42578125" style="33" customWidth="1"/>
    <col min="3" max="3" width="12.7109375" style="33" customWidth="1"/>
    <col min="4" max="4" width="12.7109375" style="13" customWidth="1"/>
    <col min="5" max="9" width="10.5703125" style="13" customWidth="1"/>
    <col min="10" max="10" width="13" style="27" customWidth="1"/>
    <col min="11" max="11" width="64" style="21" customWidth="1"/>
    <col min="12" max="12" width="2.7109375" style="1" customWidth="1"/>
    <col min="13" max="13" width="5.7109375" style="1" customWidth="1"/>
    <col min="19" max="16384" width="9.140625" style="1"/>
  </cols>
  <sheetData>
    <row r="1" spans="1:11" x14ac:dyDescent="0.25">
      <c r="K1" s="22" t="s">
        <v>2</v>
      </c>
    </row>
    <row r="2" spans="1:11" x14ac:dyDescent="0.25">
      <c r="K2" s="22" t="s">
        <v>1</v>
      </c>
    </row>
    <row r="3" spans="1:11" x14ac:dyDescent="0.25">
      <c r="K3" s="22" t="s">
        <v>4</v>
      </c>
    </row>
    <row r="4" spans="1:11" x14ac:dyDescent="0.25">
      <c r="K4" s="22" t="s">
        <v>3</v>
      </c>
    </row>
    <row r="5" spans="1:11" x14ac:dyDescent="0.25">
      <c r="K5" s="22"/>
    </row>
    <row r="6" spans="1:11" x14ac:dyDescent="0.25">
      <c r="K6" s="17"/>
    </row>
    <row r="7" spans="1:11" s="9" customFormat="1" x14ac:dyDescent="0.25">
      <c r="A7" s="73" t="s">
        <v>5</v>
      </c>
      <c r="B7" s="74"/>
      <c r="C7" s="74"/>
      <c r="D7" s="74"/>
      <c r="E7" s="74"/>
      <c r="F7" s="74"/>
      <c r="G7" s="74"/>
      <c r="H7" s="74"/>
      <c r="I7" s="74"/>
      <c r="J7" s="74"/>
      <c r="K7" s="75"/>
    </row>
    <row r="8" spans="1:11" s="9" customFormat="1" x14ac:dyDescent="0.25">
      <c r="A8" s="70" t="s">
        <v>64</v>
      </c>
      <c r="B8" s="71"/>
      <c r="C8" s="71"/>
      <c r="D8" s="71"/>
      <c r="E8" s="71"/>
      <c r="F8" s="71"/>
      <c r="G8" s="71"/>
      <c r="H8" s="71"/>
      <c r="I8" s="71"/>
      <c r="J8" s="71"/>
      <c r="K8" s="72"/>
    </row>
    <row r="9" spans="1:11" s="9" customFormat="1" x14ac:dyDescent="0.25">
      <c r="A9" s="91" t="s">
        <v>30</v>
      </c>
      <c r="B9" s="92"/>
      <c r="C9" s="92"/>
      <c r="D9" s="92"/>
      <c r="E9" s="92"/>
      <c r="F9" s="92"/>
      <c r="G9" s="92"/>
      <c r="H9" s="92"/>
      <c r="I9" s="92"/>
      <c r="J9" s="92"/>
      <c r="K9" s="93"/>
    </row>
    <row r="10" spans="1:11" s="9" customFormat="1" ht="30" x14ac:dyDescent="0.25">
      <c r="A10" s="34" t="s">
        <v>0</v>
      </c>
      <c r="B10" s="35" t="s">
        <v>7</v>
      </c>
      <c r="C10" s="57" t="s">
        <v>65</v>
      </c>
      <c r="D10" s="57" t="s">
        <v>66</v>
      </c>
      <c r="E10" s="3" t="s">
        <v>6</v>
      </c>
      <c r="F10" s="79" t="s">
        <v>67</v>
      </c>
      <c r="G10" s="80"/>
      <c r="H10" s="80"/>
      <c r="I10" s="80"/>
      <c r="J10" s="80"/>
      <c r="K10" s="81"/>
    </row>
    <row r="11" spans="1:11" s="9" customFormat="1" ht="30" x14ac:dyDescent="0.25">
      <c r="A11" s="36">
        <v>1</v>
      </c>
      <c r="B11" s="37" t="s">
        <v>25</v>
      </c>
      <c r="C11" s="58">
        <v>5</v>
      </c>
      <c r="D11" s="61">
        <f>AVERAGE('AVALIAÇÃO 01'!E11,'AVALIAÇÃO 02'!E11,'AVALIAÇÃO 03'!E11)</f>
        <v>20</v>
      </c>
      <c r="E11" s="76">
        <f>SUM(D11:D15)</f>
        <v>100</v>
      </c>
      <c r="F11" s="82"/>
      <c r="G11" s="83"/>
      <c r="H11" s="83"/>
      <c r="I11" s="83"/>
      <c r="J11" s="83"/>
      <c r="K11" s="84"/>
    </row>
    <row r="12" spans="1:11" ht="30" x14ac:dyDescent="0.25">
      <c r="A12" s="38">
        <v>2</v>
      </c>
      <c r="B12" s="39" t="s">
        <v>26</v>
      </c>
      <c r="C12" s="58">
        <v>10</v>
      </c>
      <c r="D12" s="61">
        <f>AVERAGE('AVALIAÇÃO 01'!E12,'AVALIAÇÃO 02'!E12,'AVALIAÇÃO 03'!E12)</f>
        <v>20</v>
      </c>
      <c r="E12" s="77"/>
      <c r="F12" s="85"/>
      <c r="G12" s="86"/>
      <c r="H12" s="86"/>
      <c r="I12" s="86"/>
      <c r="J12" s="86"/>
      <c r="K12" s="87"/>
    </row>
    <row r="13" spans="1:11" ht="30" x14ac:dyDescent="0.25">
      <c r="A13" s="38">
        <v>3</v>
      </c>
      <c r="B13" s="37" t="s">
        <v>27</v>
      </c>
      <c r="C13" s="58">
        <v>10</v>
      </c>
      <c r="D13" s="61">
        <f>AVERAGE('AVALIAÇÃO 01'!E13,'AVALIAÇÃO 02'!E13,'AVALIAÇÃO 03'!E13)</f>
        <v>20</v>
      </c>
      <c r="E13" s="77"/>
      <c r="F13" s="85"/>
      <c r="G13" s="86"/>
      <c r="H13" s="86"/>
      <c r="I13" s="86"/>
      <c r="J13" s="86"/>
      <c r="K13" s="87"/>
    </row>
    <row r="14" spans="1:11" ht="45" x14ac:dyDescent="0.25">
      <c r="A14" s="38">
        <v>4</v>
      </c>
      <c r="B14" s="37" t="s">
        <v>28</v>
      </c>
      <c r="C14" s="58">
        <v>10</v>
      </c>
      <c r="D14" s="61">
        <f>AVERAGE('AVALIAÇÃO 01'!E14,'AVALIAÇÃO 02'!E14,'AVALIAÇÃO 03'!E14)</f>
        <v>10</v>
      </c>
      <c r="E14" s="77"/>
      <c r="F14" s="85"/>
      <c r="G14" s="86"/>
      <c r="H14" s="86"/>
      <c r="I14" s="86"/>
      <c r="J14" s="86"/>
      <c r="K14" s="87"/>
    </row>
    <row r="15" spans="1:11" ht="30" x14ac:dyDescent="0.25">
      <c r="A15" s="56">
        <v>5</v>
      </c>
      <c r="B15" s="55" t="s">
        <v>29</v>
      </c>
      <c r="C15" s="59">
        <v>20</v>
      </c>
      <c r="D15" s="62">
        <f>SUM('AVALIAÇÃO 01'!E15:E17,'AVALIAÇÃO 02'!E15:E17,'AVALIAÇÃO 03'!E15:E17)/3</f>
        <v>30</v>
      </c>
      <c r="E15" s="78"/>
      <c r="F15" s="85"/>
      <c r="G15" s="86"/>
      <c r="H15" s="86"/>
      <c r="I15" s="86"/>
      <c r="J15" s="86"/>
      <c r="K15" s="87"/>
    </row>
    <row r="16" spans="1:11" ht="30" x14ac:dyDescent="0.25">
      <c r="A16" s="54">
        <v>6</v>
      </c>
      <c r="B16" s="55" t="s">
        <v>32</v>
      </c>
      <c r="C16" s="59">
        <v>25</v>
      </c>
      <c r="D16" s="62">
        <f>SUM('AVALIAÇÃO 01'!E22:E28,'AVALIAÇÃO 02'!E22:E28,'AVALIAÇÃO 03'!E22:E28)/3</f>
        <v>30.000000000000011</v>
      </c>
      <c r="E16" s="76">
        <f>SUM(D16:D21)</f>
        <v>210.00000000000003</v>
      </c>
      <c r="F16" s="85"/>
      <c r="G16" s="86"/>
      <c r="H16" s="86"/>
      <c r="I16" s="86"/>
      <c r="J16" s="86"/>
      <c r="K16" s="87"/>
    </row>
    <row r="17" spans="1:11" ht="30" x14ac:dyDescent="0.25">
      <c r="A17" s="56">
        <v>7</v>
      </c>
      <c r="B17" s="55" t="s">
        <v>59</v>
      </c>
      <c r="C17" s="59">
        <v>20</v>
      </c>
      <c r="D17" s="62">
        <f>SUM('AVALIAÇÃO 01'!E29:E32,'AVALIAÇÃO 02'!E29:E32,'AVALIAÇÃO 03'!E29:E32)/3</f>
        <v>30</v>
      </c>
      <c r="E17" s="77"/>
      <c r="F17" s="85"/>
      <c r="G17" s="86"/>
      <c r="H17" s="86"/>
      <c r="I17" s="86"/>
      <c r="J17" s="86"/>
      <c r="K17" s="87"/>
    </row>
    <row r="18" spans="1:11" ht="45" x14ac:dyDescent="0.25">
      <c r="A18" s="56">
        <v>8</v>
      </c>
      <c r="B18" s="53" t="s">
        <v>60</v>
      </c>
      <c r="C18" s="59">
        <v>10</v>
      </c>
      <c r="D18" s="62">
        <f>SUM('AVALIAÇÃO 01'!E33:E38,'AVALIAÇÃO 02'!E33:E38,'AVALIAÇÃO 03'!E33:E38)/3</f>
        <v>20.000000000000004</v>
      </c>
      <c r="E18" s="77"/>
      <c r="F18" s="85"/>
      <c r="G18" s="86"/>
      <c r="H18" s="86"/>
      <c r="I18" s="86"/>
      <c r="J18" s="86"/>
      <c r="K18" s="87"/>
    </row>
    <row r="19" spans="1:11" ht="30" x14ac:dyDescent="0.25">
      <c r="A19" s="56">
        <v>9</v>
      </c>
      <c r="B19" s="53" t="s">
        <v>61</v>
      </c>
      <c r="C19" s="59">
        <v>20</v>
      </c>
      <c r="D19" s="62">
        <f>SUM('AVALIAÇÃO 01'!E39:E45,'AVALIAÇÃO 02'!E39:E45,'AVALIAÇÃO 03'!E39:E45)/3</f>
        <v>30.000000000000011</v>
      </c>
      <c r="E19" s="77"/>
      <c r="F19" s="85"/>
      <c r="G19" s="86"/>
      <c r="H19" s="86"/>
      <c r="I19" s="86"/>
      <c r="J19" s="86"/>
      <c r="K19" s="87"/>
    </row>
    <row r="20" spans="1:11" ht="45" x14ac:dyDescent="0.25">
      <c r="A20" s="53">
        <v>10</v>
      </c>
      <c r="B20" s="53" t="s">
        <v>62</v>
      </c>
      <c r="C20" s="59">
        <v>40</v>
      </c>
      <c r="D20" s="62">
        <f>SUM('AVALIAÇÃO 01'!E46:E47,'AVALIAÇÃO 02'!E46:E47,'AVALIAÇÃO 03'!E46:E47)/3</f>
        <v>50</v>
      </c>
      <c r="E20" s="77"/>
      <c r="F20" s="85"/>
      <c r="G20" s="86"/>
      <c r="H20" s="86"/>
      <c r="I20" s="86"/>
      <c r="J20" s="86"/>
      <c r="K20" s="87"/>
    </row>
    <row r="21" spans="1:11" ht="30" x14ac:dyDescent="0.25">
      <c r="A21" s="36">
        <v>11</v>
      </c>
      <c r="B21" s="41" t="s">
        <v>63</v>
      </c>
      <c r="C21" s="60">
        <v>0</v>
      </c>
      <c r="D21" s="61">
        <f>AVERAGE('AVALIAÇÃO 01'!E48,'AVALIAÇÃO 02'!E48,'AVALIAÇÃO 03'!E48)</f>
        <v>50</v>
      </c>
      <c r="E21" s="78"/>
      <c r="F21" s="88"/>
      <c r="G21" s="89"/>
      <c r="H21" s="89"/>
      <c r="I21" s="89"/>
      <c r="J21" s="89"/>
      <c r="K21" s="90"/>
    </row>
  </sheetData>
  <mergeCells count="7">
    <mergeCell ref="A8:K8"/>
    <mergeCell ref="A7:K7"/>
    <mergeCell ref="E11:E15"/>
    <mergeCell ref="E16:E21"/>
    <mergeCell ref="F10:K10"/>
    <mergeCell ref="F11:K21"/>
    <mergeCell ref="A9:K9"/>
  </mergeCells>
  <pageMargins left="0.32" right="0.511811024" top="0.39" bottom="0.78740157499999996" header="0.31496062000000002" footer="0.31496062000000002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53E6-EC0B-4956-B045-B525A2DAF71A}">
  <sheetPr>
    <pageSetUpPr fitToPage="1"/>
  </sheetPr>
  <dimension ref="A1:M53"/>
  <sheetViews>
    <sheetView showGridLines="0" zoomScale="85" zoomScaleNormal="85" workbookViewId="0">
      <selection activeCell="A33" sqref="A1:XFD1048576"/>
    </sheetView>
  </sheetViews>
  <sheetFormatPr defaultRowHeight="15" x14ac:dyDescent="0.25"/>
  <cols>
    <col min="1" max="1" width="5.28515625" style="109" customWidth="1"/>
    <col min="2" max="2" width="21.42578125" style="110" customWidth="1"/>
    <col min="3" max="3" width="56.140625" style="111" customWidth="1"/>
    <col min="4" max="4" width="10.5703125" style="112" customWidth="1"/>
    <col min="5" max="5" width="13" style="113" customWidth="1"/>
    <col min="6" max="6" width="59.85546875" style="119" customWidth="1"/>
    <col min="7" max="7" width="2.7109375" style="7" customWidth="1"/>
    <col min="8" max="8" width="5.7109375" style="7" customWidth="1"/>
    <col min="9" max="13" width="9.140625" style="11"/>
    <col min="14" max="16384" width="9.140625" style="7"/>
  </cols>
  <sheetData>
    <row r="1" spans="1:13" x14ac:dyDescent="0.25">
      <c r="F1" s="114" t="s">
        <v>2</v>
      </c>
    </row>
    <row r="2" spans="1:13" x14ac:dyDescent="0.25">
      <c r="F2" s="114" t="s">
        <v>1</v>
      </c>
    </row>
    <row r="3" spans="1:13" x14ac:dyDescent="0.25">
      <c r="F3" s="114" t="s">
        <v>4</v>
      </c>
    </row>
    <row r="4" spans="1:13" x14ac:dyDescent="0.25">
      <c r="F4" s="114" t="s">
        <v>3</v>
      </c>
    </row>
    <row r="5" spans="1:13" x14ac:dyDescent="0.25">
      <c r="F5" s="114"/>
    </row>
    <row r="6" spans="1:13" x14ac:dyDescent="0.25">
      <c r="F6" s="115"/>
    </row>
    <row r="7" spans="1:13" x14ac:dyDescent="0.25">
      <c r="A7" s="73" t="s">
        <v>5</v>
      </c>
      <c r="B7" s="74"/>
      <c r="C7" s="74"/>
      <c r="D7" s="74"/>
      <c r="E7" s="74"/>
      <c r="F7" s="75"/>
      <c r="I7" s="7"/>
      <c r="J7" s="7"/>
      <c r="K7" s="7"/>
      <c r="L7" s="7"/>
      <c r="M7" s="7"/>
    </row>
    <row r="8" spans="1:13" x14ac:dyDescent="0.25">
      <c r="A8" s="73" t="str">
        <f>RESUMO!A8</f>
        <v>NOME DO PROJETO</v>
      </c>
      <c r="B8" s="74"/>
      <c r="C8" s="74"/>
      <c r="D8" s="74"/>
      <c r="E8" s="74"/>
      <c r="F8" s="75"/>
      <c r="I8" s="7"/>
      <c r="J8" s="7"/>
      <c r="K8" s="7"/>
      <c r="L8" s="7"/>
      <c r="M8" s="7"/>
    </row>
    <row r="9" spans="1:13" x14ac:dyDescent="0.25">
      <c r="A9" s="73" t="s">
        <v>30</v>
      </c>
      <c r="B9" s="74"/>
      <c r="C9" s="74"/>
      <c r="D9" s="74"/>
      <c r="E9" s="74"/>
      <c r="F9" s="75"/>
      <c r="I9" s="7"/>
      <c r="J9" s="7"/>
      <c r="K9" s="7"/>
      <c r="L9" s="7"/>
      <c r="M9" s="7"/>
    </row>
    <row r="10" spans="1:13" ht="30" x14ac:dyDescent="0.25">
      <c r="A10" s="65" t="s">
        <v>0</v>
      </c>
      <c r="B10" s="66" t="s">
        <v>7</v>
      </c>
      <c r="C10" s="67" t="s">
        <v>8</v>
      </c>
      <c r="D10" s="68" t="s">
        <v>18</v>
      </c>
      <c r="E10" s="69" t="s">
        <v>10</v>
      </c>
      <c r="F10" s="18" t="s">
        <v>11</v>
      </c>
      <c r="I10" s="7"/>
      <c r="J10" s="7"/>
      <c r="K10" s="7"/>
      <c r="L10" s="7"/>
      <c r="M10" s="7"/>
    </row>
    <row r="11" spans="1:13" ht="30" x14ac:dyDescent="0.25">
      <c r="A11" s="38">
        <v>1</v>
      </c>
      <c r="B11" s="37" t="s">
        <v>25</v>
      </c>
      <c r="C11" s="5" t="s">
        <v>9</v>
      </c>
      <c r="D11" s="12">
        <v>5</v>
      </c>
      <c r="E11" s="63">
        <f>IF(D11="","",IF(D11=0,0,IF(D11=1,2,IF(D11=2,4,IF(D11=3,10,IF(D11=4,16,IF(D11=5,20)))))))</f>
        <v>20</v>
      </c>
      <c r="F11" s="64" t="str">
        <f t="shared" ref="F11:F17" si="0">IF(D11="","",IF(D11=0,"Insatisfatório: A proposta não aborda o critério ou não pode ser avaliada por falta de informações ou informações incompletas",IF(D11=1,"Irrisório: o critério é insuficientemente abordado ou há sérias deficiências inerentes. ",IF(D11=2,"Baixo: a proposta aborda o critério, mas há pontos fracos significativos.",IF(D11=3,"Médio: a proposta aborda amplamente o critério, mas apresenta algumas deficiências.",IF(D11=4,"Alto: a proposta aborda muito bem o critério, mas com um pequeno número de deficiências.",IF(D11=5,"Excepcionalmente alto: a proposta aborda com sucesso todos os aspectos relevantes do critério.")))))))</f>
        <v>Excepcionalmente alto: a proposta aborda com sucesso todos os aspectos relevantes do critério.</v>
      </c>
      <c r="I11" s="7"/>
      <c r="J11" s="7"/>
      <c r="K11" s="7"/>
      <c r="L11" s="7"/>
      <c r="M11" s="7"/>
    </row>
    <row r="12" spans="1:13" ht="45" x14ac:dyDescent="0.25">
      <c r="A12" s="38">
        <v>2</v>
      </c>
      <c r="B12" s="39" t="s">
        <v>26</v>
      </c>
      <c r="C12" s="8" t="s">
        <v>12</v>
      </c>
      <c r="D12" s="12">
        <v>5</v>
      </c>
      <c r="E12" s="63">
        <f>IF(D12="","",IF(D12=0,0,IF(D12=1,2,IF(D12=2,4,IF(D12=3,10,IF(D12=4,16,IF(D12=5,20)))))))</f>
        <v>20</v>
      </c>
      <c r="F12" s="64" t="str">
        <f t="shared" si="0"/>
        <v>Excepcionalmente alto: a proposta aborda com sucesso todos os aspectos relevantes do critério.</v>
      </c>
      <c r="I12" s="7"/>
      <c r="J12" s="7"/>
      <c r="K12" s="7"/>
      <c r="L12" s="7"/>
      <c r="M12" s="7"/>
    </row>
    <row r="13" spans="1:13" ht="30" x14ac:dyDescent="0.25">
      <c r="A13" s="38">
        <v>3</v>
      </c>
      <c r="B13" s="37" t="s">
        <v>27</v>
      </c>
      <c r="C13" s="5" t="s">
        <v>13</v>
      </c>
      <c r="D13" s="12">
        <v>5</v>
      </c>
      <c r="E13" s="63">
        <f>IF(D13="","",IF(D13=0,0,IF(D13=1,2,IF(D13=2,4,IF(D13=3,10,IF(D13=4,16,IF(D13=5,20)))))))</f>
        <v>20</v>
      </c>
      <c r="F13" s="64" t="str">
        <f t="shared" si="0"/>
        <v>Excepcionalmente alto: a proposta aborda com sucesso todos os aspectos relevantes do critério.</v>
      </c>
      <c r="I13" s="7"/>
      <c r="J13" s="7"/>
      <c r="K13" s="7"/>
      <c r="L13" s="7"/>
      <c r="M13" s="7"/>
    </row>
    <row r="14" spans="1:13" ht="45" x14ac:dyDescent="0.25">
      <c r="A14" s="38">
        <v>4</v>
      </c>
      <c r="B14" s="37" t="s">
        <v>28</v>
      </c>
      <c r="C14" s="7" t="s">
        <v>14</v>
      </c>
      <c r="D14" s="12">
        <v>5</v>
      </c>
      <c r="E14" s="63">
        <f>IF(D14="","",IF(D14=0,0,IF(D14=1,1,IF(D14=2,3,IF(D14=3,5,IF(D14=4,8,IF(D14=5,10)))))))</f>
        <v>10</v>
      </c>
      <c r="F14" s="64" t="str">
        <f t="shared" si="0"/>
        <v>Excepcionalmente alto: a proposta aborda com sucesso todos os aspectos relevantes do critério.</v>
      </c>
      <c r="I14" s="7"/>
      <c r="J14" s="7"/>
      <c r="K14" s="7"/>
      <c r="L14" s="7"/>
      <c r="M14" s="7"/>
    </row>
    <row r="15" spans="1:13" ht="45" x14ac:dyDescent="0.25">
      <c r="A15" s="94">
        <v>5</v>
      </c>
      <c r="B15" s="102" t="s">
        <v>29</v>
      </c>
      <c r="C15" s="5" t="s">
        <v>15</v>
      </c>
      <c r="D15" s="12">
        <v>5</v>
      </c>
      <c r="E15" s="63">
        <f>IF(D15="","",IF(D15=0,0,IF(D15=1,1,IF(D15=2,3,IF(D15=3,5,IF(D15=4,8,IF(D15=5,10)))))))</f>
        <v>10</v>
      </c>
      <c r="F15" s="64" t="str">
        <f t="shared" si="0"/>
        <v>Excepcionalmente alto: a proposta aborda com sucesso todos os aspectos relevantes do critério.</v>
      </c>
      <c r="I15" s="7"/>
      <c r="J15" s="7"/>
      <c r="K15" s="7"/>
      <c r="L15" s="7"/>
      <c r="M15" s="7"/>
    </row>
    <row r="16" spans="1:13" ht="24" x14ac:dyDescent="0.25">
      <c r="A16" s="95"/>
      <c r="B16" s="103"/>
      <c r="C16" s="5" t="s">
        <v>16</v>
      </c>
      <c r="D16" s="12">
        <v>5</v>
      </c>
      <c r="E16" s="63">
        <f>IF(D16="","",IF(D16=0,0,IF(D16=1,1,IF(D16=2,3,IF(D16=3,5,IF(D16=4,8,IF(D16=5,10)))))))</f>
        <v>10</v>
      </c>
      <c r="F16" s="64" t="str">
        <f t="shared" si="0"/>
        <v>Excepcionalmente alto: a proposta aborda com sucesso todos os aspectos relevantes do critério.</v>
      </c>
      <c r="I16" s="7"/>
      <c r="J16" s="7"/>
      <c r="K16" s="7"/>
      <c r="L16" s="7"/>
      <c r="M16" s="7"/>
    </row>
    <row r="17" spans="1:13" ht="24" x14ac:dyDescent="0.25">
      <c r="A17" s="96"/>
      <c r="B17" s="104"/>
      <c r="C17" s="5" t="s">
        <v>17</v>
      </c>
      <c r="D17" s="12">
        <v>5</v>
      </c>
      <c r="E17" s="63">
        <f>IF(D17="","",IF(D17=0,0,IF(D17=1,1,IF(D17=2,3,IF(D17=3,5,IF(D17=4,8,IF(D17=5,10)))))))</f>
        <v>10</v>
      </c>
      <c r="F17" s="64" t="str">
        <f t="shared" si="0"/>
        <v>Excepcionalmente alto: a proposta aborda com sucesso todos os aspectos relevantes do critério.</v>
      </c>
      <c r="I17" s="7"/>
      <c r="J17" s="7"/>
      <c r="K17" s="7"/>
      <c r="L17" s="7"/>
      <c r="M17" s="7"/>
    </row>
    <row r="18" spans="1:13" x14ac:dyDescent="0.25">
      <c r="A18" s="97" t="s">
        <v>6</v>
      </c>
      <c r="B18" s="98"/>
      <c r="C18" s="98"/>
      <c r="D18" s="14">
        <f>SUM(D11:D17)</f>
        <v>35</v>
      </c>
      <c r="E18" s="30">
        <f>SUM(E11:E17)</f>
        <v>100</v>
      </c>
      <c r="F18" s="20"/>
      <c r="I18" s="7"/>
      <c r="J18" s="7"/>
      <c r="K18" s="7"/>
      <c r="L18" s="7"/>
      <c r="M18" s="7"/>
    </row>
    <row r="19" spans="1:13" s="26" customFormat="1" ht="6" customHeight="1" x14ac:dyDescent="0.25">
      <c r="A19" s="40"/>
      <c r="B19" s="40"/>
      <c r="C19" s="23"/>
      <c r="D19" s="24"/>
      <c r="E19" s="31"/>
      <c r="F19" s="25"/>
    </row>
    <row r="20" spans="1:13" x14ac:dyDescent="0.25">
      <c r="A20" s="73" t="s">
        <v>31</v>
      </c>
      <c r="B20" s="74"/>
      <c r="C20" s="74"/>
      <c r="D20" s="74"/>
      <c r="E20" s="74"/>
      <c r="F20" s="75"/>
      <c r="I20" s="7"/>
      <c r="J20" s="7"/>
      <c r="K20" s="7"/>
      <c r="L20" s="7"/>
      <c r="M20" s="7"/>
    </row>
    <row r="21" spans="1:13" ht="30" x14ac:dyDescent="0.25">
      <c r="A21" s="65" t="s">
        <v>0</v>
      </c>
      <c r="B21" s="66" t="s">
        <v>7</v>
      </c>
      <c r="C21" s="67" t="s">
        <v>8</v>
      </c>
      <c r="D21" s="68" t="s">
        <v>18</v>
      </c>
      <c r="E21" s="69" t="s">
        <v>10</v>
      </c>
      <c r="F21" s="18" t="s">
        <v>11</v>
      </c>
      <c r="I21" s="7"/>
      <c r="J21" s="7"/>
      <c r="K21" s="7"/>
      <c r="L21" s="7"/>
      <c r="M21" s="7"/>
    </row>
    <row r="22" spans="1:13" ht="45" x14ac:dyDescent="0.25">
      <c r="A22" s="94">
        <v>6</v>
      </c>
      <c r="B22" s="102" t="s">
        <v>32</v>
      </c>
      <c r="C22" s="5" t="s">
        <v>33</v>
      </c>
      <c r="D22" s="12">
        <v>5</v>
      </c>
      <c r="E22" s="63">
        <f t="shared" ref="E22:E28" si="1">IF(D22="","",IF(D22=0,0,IF(D22=1,3,IF(D22=2,5,IF(D22=3,15,IF(D22=4,25,IF(D22=5,30))))))/7)</f>
        <v>4.2857142857142856</v>
      </c>
      <c r="F22" s="64" t="str">
        <f t="shared" ref="F22:F48" si="2">IF(D22="","",IF(D22=0,"Insatisfatório: A proposta não aborda o critério ou não pode ser avaliada por falta de informações ou informações incompletas",IF(D22=1,"Irrisório: o critério é insuficientemente abordado ou há sérias deficiências inerentes. ",IF(D22=2,"Baixo: a proposta aborda o critério, mas há pontos fracos significativos.",IF(D22=3,"Médio: a proposta aborda amplamente o critério, mas apresenta algumas deficiências.",IF(D22=4,"Alto: a proposta aborda muito bem o critério, mas com um pequeno número de deficiências.",IF(D22=5,"Excepcionalmente alto: a proposta aborda com sucesso todos os aspectos relevantes do critério.")))))))</f>
        <v>Excepcionalmente alto: a proposta aborda com sucesso todos os aspectos relevantes do critério.</v>
      </c>
      <c r="I22" s="7"/>
      <c r="J22" s="7"/>
      <c r="K22" s="7"/>
      <c r="L22" s="7"/>
      <c r="M22" s="7"/>
    </row>
    <row r="23" spans="1:13" ht="30" x14ac:dyDescent="0.25">
      <c r="A23" s="95"/>
      <c r="B23" s="103"/>
      <c r="C23" s="8" t="s">
        <v>34</v>
      </c>
      <c r="D23" s="12">
        <v>5</v>
      </c>
      <c r="E23" s="63">
        <f t="shared" si="1"/>
        <v>4.2857142857142856</v>
      </c>
      <c r="F23" s="64" t="str">
        <f t="shared" si="2"/>
        <v>Excepcionalmente alto: a proposta aborda com sucesso todos os aspectos relevantes do critério.</v>
      </c>
      <c r="I23" s="7"/>
      <c r="J23" s="7"/>
      <c r="K23" s="7"/>
      <c r="L23" s="7"/>
      <c r="M23" s="7"/>
    </row>
    <row r="24" spans="1:13" ht="45" x14ac:dyDescent="0.25">
      <c r="A24" s="95"/>
      <c r="B24" s="103"/>
      <c r="C24" s="5" t="s">
        <v>35</v>
      </c>
      <c r="D24" s="12">
        <v>5</v>
      </c>
      <c r="E24" s="63">
        <f t="shared" si="1"/>
        <v>4.2857142857142856</v>
      </c>
      <c r="F24" s="64" t="str">
        <f t="shared" si="2"/>
        <v>Excepcionalmente alto: a proposta aborda com sucesso todos os aspectos relevantes do critério.</v>
      </c>
      <c r="I24" s="7"/>
      <c r="J24" s="7"/>
      <c r="K24" s="7"/>
      <c r="L24" s="7"/>
      <c r="M24" s="7"/>
    </row>
    <row r="25" spans="1:13" ht="24" x14ac:dyDescent="0.25">
      <c r="A25" s="95"/>
      <c r="B25" s="103"/>
      <c r="C25" s="5" t="s">
        <v>36</v>
      </c>
      <c r="D25" s="12">
        <v>5</v>
      </c>
      <c r="E25" s="63">
        <f t="shared" si="1"/>
        <v>4.2857142857142856</v>
      </c>
      <c r="F25" s="64" t="str">
        <f t="shared" si="2"/>
        <v>Excepcionalmente alto: a proposta aborda com sucesso todos os aspectos relevantes do critério.</v>
      </c>
    </row>
    <row r="26" spans="1:13" ht="30" x14ac:dyDescent="0.25">
      <c r="A26" s="95"/>
      <c r="B26" s="103"/>
      <c r="C26" s="5" t="s">
        <v>37</v>
      </c>
      <c r="D26" s="12">
        <v>5</v>
      </c>
      <c r="E26" s="63">
        <f t="shared" si="1"/>
        <v>4.2857142857142856</v>
      </c>
      <c r="F26" s="64" t="str">
        <f t="shared" si="2"/>
        <v>Excepcionalmente alto: a proposta aborda com sucesso todos os aspectos relevantes do critério.</v>
      </c>
    </row>
    <row r="27" spans="1:13" ht="30" x14ac:dyDescent="0.25">
      <c r="A27" s="95"/>
      <c r="B27" s="103"/>
      <c r="C27" s="5" t="s">
        <v>38</v>
      </c>
      <c r="D27" s="12">
        <v>5</v>
      </c>
      <c r="E27" s="63">
        <f t="shared" si="1"/>
        <v>4.2857142857142856</v>
      </c>
      <c r="F27" s="64" t="str">
        <f t="shared" si="2"/>
        <v>Excepcionalmente alto: a proposta aborda com sucesso todos os aspectos relevantes do critério.</v>
      </c>
    </row>
    <row r="28" spans="1:13" ht="24" x14ac:dyDescent="0.25">
      <c r="A28" s="96"/>
      <c r="B28" s="104"/>
      <c r="C28" s="5" t="s">
        <v>39</v>
      </c>
      <c r="D28" s="12">
        <v>5</v>
      </c>
      <c r="E28" s="63">
        <f t="shared" si="1"/>
        <v>4.2857142857142856</v>
      </c>
      <c r="F28" s="64" t="str">
        <f t="shared" si="2"/>
        <v>Excepcionalmente alto: a proposta aborda com sucesso todos os aspectos relevantes do critério.</v>
      </c>
    </row>
    <row r="29" spans="1:13" ht="30" x14ac:dyDescent="0.25">
      <c r="A29" s="94">
        <v>7</v>
      </c>
      <c r="B29" s="102" t="s">
        <v>59</v>
      </c>
      <c r="C29" s="5" t="s">
        <v>40</v>
      </c>
      <c r="D29" s="12">
        <v>5</v>
      </c>
      <c r="E29" s="63">
        <f>IF(D29="","",IF(D29=0,0,IF(D29=1,3,IF(D29=2,5,IF(D29=3,15,IF(D29=4,25,IF(D29=5,30))))))/4)</f>
        <v>7.5</v>
      </c>
      <c r="F29" s="64" t="str">
        <f t="shared" si="2"/>
        <v>Excepcionalmente alto: a proposta aborda com sucesso todos os aspectos relevantes do critério.</v>
      </c>
    </row>
    <row r="30" spans="1:13" ht="24" x14ac:dyDescent="0.25">
      <c r="A30" s="95"/>
      <c r="B30" s="103"/>
      <c r="C30" s="5" t="s">
        <v>41</v>
      </c>
      <c r="D30" s="12">
        <v>5</v>
      </c>
      <c r="E30" s="63">
        <f>IF(D30="","",IF(D30=0,0,IF(D30=1,3,IF(D30=2,5,IF(D30=3,15,IF(D30=4,25,IF(D30=5,30))))))/4)</f>
        <v>7.5</v>
      </c>
      <c r="F30" s="64" t="str">
        <f t="shared" si="2"/>
        <v>Excepcionalmente alto: a proposta aborda com sucesso todos os aspectos relevantes do critério.</v>
      </c>
    </row>
    <row r="31" spans="1:13" ht="30" x14ac:dyDescent="0.25">
      <c r="A31" s="95"/>
      <c r="B31" s="103"/>
      <c r="C31" s="5" t="s">
        <v>42</v>
      </c>
      <c r="D31" s="12">
        <v>5</v>
      </c>
      <c r="E31" s="63">
        <f>IF(D31="","",IF(D31=0,0,IF(D31=1,3,IF(D31=2,5,IF(D31=3,15,IF(D31=4,25,IF(D31=5,30))))))/4)</f>
        <v>7.5</v>
      </c>
      <c r="F31" s="64" t="str">
        <f t="shared" si="2"/>
        <v>Excepcionalmente alto: a proposta aborda com sucesso todos os aspectos relevantes do critério.</v>
      </c>
    </row>
    <row r="32" spans="1:13" ht="30" x14ac:dyDescent="0.25">
      <c r="A32" s="96"/>
      <c r="B32" s="104"/>
      <c r="C32" s="5" t="s">
        <v>43</v>
      </c>
      <c r="D32" s="12">
        <v>5</v>
      </c>
      <c r="E32" s="63">
        <f>IF(D32="","",IF(D32=0,0,IF(D32=1,3,IF(D32=2,5,IF(D32=3,15,IF(D32=4,25,IF(D32=5,30))))))/4)</f>
        <v>7.5</v>
      </c>
      <c r="F32" s="64" t="str">
        <f t="shared" si="2"/>
        <v>Excepcionalmente alto: a proposta aborda com sucesso todos os aspectos relevantes do critério.</v>
      </c>
    </row>
    <row r="33" spans="1:6" ht="45" customHeight="1" x14ac:dyDescent="0.25">
      <c r="A33" s="94">
        <v>8</v>
      </c>
      <c r="B33" s="99" t="s">
        <v>60</v>
      </c>
      <c r="C33" s="5" t="s">
        <v>44</v>
      </c>
      <c r="D33" s="12">
        <v>5</v>
      </c>
      <c r="E33" s="63">
        <f t="shared" ref="E33:E38" si="3">IF(D33="","",IF(D33=0,0,IF(D33=1,2,IF(D33=2,4,IF(D33=3,10,IF(D33=4,16,IF(D33=5,20))))))/6)</f>
        <v>3.3333333333333335</v>
      </c>
      <c r="F33" s="64" t="str">
        <f t="shared" si="2"/>
        <v>Excepcionalmente alto: a proposta aborda com sucesso todos os aspectos relevantes do critério.</v>
      </c>
    </row>
    <row r="34" spans="1:6" ht="30" x14ac:dyDescent="0.25">
      <c r="A34" s="95"/>
      <c r="B34" s="100"/>
      <c r="C34" s="5" t="s">
        <v>45</v>
      </c>
      <c r="D34" s="12">
        <v>5</v>
      </c>
      <c r="E34" s="63">
        <f t="shared" si="3"/>
        <v>3.3333333333333335</v>
      </c>
      <c r="F34" s="64" t="str">
        <f t="shared" si="2"/>
        <v>Excepcionalmente alto: a proposta aborda com sucesso todos os aspectos relevantes do critério.</v>
      </c>
    </row>
    <row r="35" spans="1:6" ht="30" x14ac:dyDescent="0.25">
      <c r="A35" s="95"/>
      <c r="B35" s="100"/>
      <c r="C35" s="5" t="s">
        <v>46</v>
      </c>
      <c r="D35" s="12">
        <v>5</v>
      </c>
      <c r="E35" s="63">
        <f t="shared" si="3"/>
        <v>3.3333333333333335</v>
      </c>
      <c r="F35" s="64" t="str">
        <f t="shared" si="2"/>
        <v>Excepcionalmente alto: a proposta aborda com sucesso todos os aspectos relevantes do critério.</v>
      </c>
    </row>
    <row r="36" spans="1:6" ht="30" x14ac:dyDescent="0.25">
      <c r="A36" s="95"/>
      <c r="B36" s="100"/>
      <c r="C36" s="5" t="s">
        <v>47</v>
      </c>
      <c r="D36" s="12">
        <v>5</v>
      </c>
      <c r="E36" s="63">
        <f t="shared" si="3"/>
        <v>3.3333333333333335</v>
      </c>
      <c r="F36" s="64" t="str">
        <f t="shared" si="2"/>
        <v>Excepcionalmente alto: a proposta aborda com sucesso todos os aspectos relevantes do critério.</v>
      </c>
    </row>
    <row r="37" spans="1:6" ht="30" x14ac:dyDescent="0.25">
      <c r="A37" s="95"/>
      <c r="B37" s="100"/>
      <c r="C37" s="5" t="s">
        <v>43</v>
      </c>
      <c r="D37" s="12">
        <v>5</v>
      </c>
      <c r="E37" s="63">
        <f t="shared" si="3"/>
        <v>3.3333333333333335</v>
      </c>
      <c r="F37" s="64" t="str">
        <f t="shared" si="2"/>
        <v>Excepcionalmente alto: a proposta aborda com sucesso todos os aspectos relevantes do critério.</v>
      </c>
    </row>
    <row r="38" spans="1:6" ht="24" x14ac:dyDescent="0.25">
      <c r="A38" s="96"/>
      <c r="B38" s="101"/>
      <c r="C38" s="5" t="s">
        <v>48</v>
      </c>
      <c r="D38" s="12">
        <v>5</v>
      </c>
      <c r="E38" s="63">
        <f t="shared" si="3"/>
        <v>3.3333333333333335</v>
      </c>
      <c r="F38" s="64" t="str">
        <f t="shared" si="2"/>
        <v>Excepcionalmente alto: a proposta aborda com sucesso todos os aspectos relevantes do critério.</v>
      </c>
    </row>
    <row r="39" spans="1:6" ht="30" customHeight="1" x14ac:dyDescent="0.25">
      <c r="A39" s="94">
        <v>9</v>
      </c>
      <c r="B39" s="99" t="s">
        <v>61</v>
      </c>
      <c r="C39" s="5" t="s">
        <v>49</v>
      </c>
      <c r="D39" s="12">
        <v>5</v>
      </c>
      <c r="E39" s="63">
        <f t="shared" ref="E39:E45" si="4">IF(D39="","",IF(D39=0,0,IF(D39=1,3,IF(D39=2,5,IF(D39=3,15,IF(D39=4,25,IF(D39=5,30))))))/7)</f>
        <v>4.2857142857142856</v>
      </c>
      <c r="F39" s="64" t="str">
        <f t="shared" si="2"/>
        <v>Excepcionalmente alto: a proposta aborda com sucesso todos os aspectos relevantes do critério.</v>
      </c>
    </row>
    <row r="40" spans="1:6" ht="30" customHeight="1" x14ac:dyDescent="0.25">
      <c r="A40" s="95"/>
      <c r="B40" s="100"/>
      <c r="C40" s="5" t="s">
        <v>50</v>
      </c>
      <c r="D40" s="12">
        <v>5</v>
      </c>
      <c r="E40" s="63">
        <f t="shared" si="4"/>
        <v>4.2857142857142856</v>
      </c>
      <c r="F40" s="64" t="str">
        <f t="shared" si="2"/>
        <v>Excepcionalmente alto: a proposta aborda com sucesso todos os aspectos relevantes do critério.</v>
      </c>
    </row>
    <row r="41" spans="1:6" ht="30" customHeight="1" x14ac:dyDescent="0.25">
      <c r="A41" s="95"/>
      <c r="B41" s="100"/>
      <c r="C41" s="5" t="s">
        <v>51</v>
      </c>
      <c r="D41" s="12">
        <v>5</v>
      </c>
      <c r="E41" s="63">
        <f t="shared" si="4"/>
        <v>4.2857142857142856</v>
      </c>
      <c r="F41" s="64" t="str">
        <f t="shared" si="2"/>
        <v>Excepcionalmente alto: a proposta aborda com sucesso todos os aspectos relevantes do critério.</v>
      </c>
    </row>
    <row r="42" spans="1:6" ht="30" customHeight="1" x14ac:dyDescent="0.25">
      <c r="A42" s="95"/>
      <c r="B42" s="100"/>
      <c r="C42" s="5" t="s">
        <v>52</v>
      </c>
      <c r="D42" s="12">
        <v>5</v>
      </c>
      <c r="E42" s="63">
        <f t="shared" si="4"/>
        <v>4.2857142857142856</v>
      </c>
      <c r="F42" s="64" t="str">
        <f t="shared" si="2"/>
        <v>Excepcionalmente alto: a proposta aborda com sucesso todos os aspectos relevantes do critério.</v>
      </c>
    </row>
    <row r="43" spans="1:6" ht="30" customHeight="1" x14ac:dyDescent="0.25">
      <c r="A43" s="95"/>
      <c r="B43" s="100"/>
      <c r="C43" s="5" t="s">
        <v>53</v>
      </c>
      <c r="D43" s="12">
        <v>5</v>
      </c>
      <c r="E43" s="63">
        <f t="shared" si="4"/>
        <v>4.2857142857142856</v>
      </c>
      <c r="F43" s="64" t="str">
        <f t="shared" si="2"/>
        <v>Excepcionalmente alto: a proposta aborda com sucesso todos os aspectos relevantes do critério.</v>
      </c>
    </row>
    <row r="44" spans="1:6" ht="30" customHeight="1" x14ac:dyDescent="0.25">
      <c r="A44" s="95"/>
      <c r="B44" s="100"/>
      <c r="C44" s="5" t="s">
        <v>54</v>
      </c>
      <c r="D44" s="12">
        <v>5</v>
      </c>
      <c r="E44" s="63">
        <f t="shared" si="4"/>
        <v>4.2857142857142856</v>
      </c>
      <c r="F44" s="64" t="str">
        <f t="shared" si="2"/>
        <v>Excepcionalmente alto: a proposta aborda com sucesso todos os aspectos relevantes do critério.</v>
      </c>
    </row>
    <row r="45" spans="1:6" ht="30" customHeight="1" x14ac:dyDescent="0.25">
      <c r="A45" s="96"/>
      <c r="B45" s="101"/>
      <c r="C45" s="5" t="s">
        <v>55</v>
      </c>
      <c r="D45" s="12">
        <v>5</v>
      </c>
      <c r="E45" s="63">
        <f t="shared" si="4"/>
        <v>4.2857142857142856</v>
      </c>
      <c r="F45" s="64" t="str">
        <f t="shared" si="2"/>
        <v>Excepcionalmente alto: a proposta aborda com sucesso todos os aspectos relevantes do critério.</v>
      </c>
    </row>
    <row r="46" spans="1:6" ht="30" customHeight="1" x14ac:dyDescent="0.25">
      <c r="A46" s="99">
        <v>10</v>
      </c>
      <c r="B46" s="99" t="s">
        <v>62</v>
      </c>
      <c r="C46" s="5" t="s">
        <v>56</v>
      </c>
      <c r="D46" s="12">
        <v>5</v>
      </c>
      <c r="E46" s="63">
        <f>IF(D46="","",IF(D46=0,0,IF(D46=1,5,IF(D46=2,6,IF(D46=3,20,IF(D46=4,40,IF(D46=5,50))))))/2)</f>
        <v>25</v>
      </c>
      <c r="F46" s="64" t="str">
        <f t="shared" si="2"/>
        <v>Excepcionalmente alto: a proposta aborda com sucesso todos os aspectos relevantes do critério.</v>
      </c>
    </row>
    <row r="47" spans="1:6" ht="24" x14ac:dyDescent="0.25">
      <c r="A47" s="104"/>
      <c r="B47" s="101"/>
      <c r="C47" s="5" t="s">
        <v>57</v>
      </c>
      <c r="D47" s="12">
        <v>5</v>
      </c>
      <c r="E47" s="63">
        <f>IF(D47="","",IF(D47=0,0,IF(D47=1,5,IF(D47=2,6,IF(D47=3,20,IF(D47=4,40,IF(D47=5,50))))))/2)</f>
        <v>25</v>
      </c>
      <c r="F47" s="64" t="str">
        <f t="shared" si="2"/>
        <v>Excepcionalmente alto: a proposta aborda com sucesso todos os aspectos relevantes do critério.</v>
      </c>
    </row>
    <row r="48" spans="1:6" ht="30" x14ac:dyDescent="0.25">
      <c r="A48" s="38">
        <v>11</v>
      </c>
      <c r="B48" s="37" t="s">
        <v>68</v>
      </c>
      <c r="C48" s="5" t="s">
        <v>58</v>
      </c>
      <c r="D48" s="12">
        <v>5</v>
      </c>
      <c r="E48" s="63">
        <f>IF(D48="","",IF(D48=0,0,IF(D48=1,5,IF(D48=2,6,IF(D48=3,20,IF(D48=4,40,IF(D48=5,50)))))))</f>
        <v>50</v>
      </c>
      <c r="F48" s="64" t="str">
        <f t="shared" si="2"/>
        <v>Excepcionalmente alto: a proposta aborda com sucesso todos os aspectos relevantes do critério.</v>
      </c>
    </row>
    <row r="49" spans="1:13" x14ac:dyDescent="0.25">
      <c r="A49" s="97" t="s">
        <v>6</v>
      </c>
      <c r="B49" s="98"/>
      <c r="C49" s="98"/>
      <c r="D49" s="46">
        <f>SUM(D22:D48)</f>
        <v>135</v>
      </c>
      <c r="E49" s="30">
        <f>SUM(E22:E48)</f>
        <v>210.00000000000003</v>
      </c>
      <c r="F49" s="20"/>
      <c r="I49" s="7"/>
      <c r="J49" s="7"/>
      <c r="K49" s="7"/>
      <c r="L49" s="7"/>
      <c r="M49" s="7"/>
    </row>
    <row r="51" spans="1:13" x14ac:dyDescent="0.25">
      <c r="C51" s="116" t="s">
        <v>30</v>
      </c>
      <c r="D51" s="117">
        <f>D18</f>
        <v>35</v>
      </c>
      <c r="E51" s="118">
        <f>E18</f>
        <v>100</v>
      </c>
    </row>
    <row r="52" spans="1:13" x14ac:dyDescent="0.25">
      <c r="C52" s="116" t="s">
        <v>31</v>
      </c>
      <c r="D52" s="120">
        <f>D49</f>
        <v>135</v>
      </c>
      <c r="E52" s="118">
        <f>E49</f>
        <v>210.00000000000003</v>
      </c>
    </row>
    <row r="53" spans="1:13" ht="18.75" x14ac:dyDescent="0.25">
      <c r="C53" s="121" t="s">
        <v>6</v>
      </c>
      <c r="D53" s="122">
        <f>SUM(D51:D52)</f>
        <v>170</v>
      </c>
      <c r="E53" s="122">
        <f>SUM(E51:E52)</f>
        <v>310</v>
      </c>
    </row>
  </sheetData>
  <mergeCells count="18">
    <mergeCell ref="A33:A38"/>
    <mergeCell ref="B33:B38"/>
    <mergeCell ref="A7:F7"/>
    <mergeCell ref="A8:F8"/>
    <mergeCell ref="A9:F9"/>
    <mergeCell ref="A15:A17"/>
    <mergeCell ref="B15:B17"/>
    <mergeCell ref="A18:C18"/>
    <mergeCell ref="A20:F20"/>
    <mergeCell ref="A22:A28"/>
    <mergeCell ref="B22:B28"/>
    <mergeCell ref="A29:A32"/>
    <mergeCell ref="B29:B32"/>
    <mergeCell ref="A39:A45"/>
    <mergeCell ref="B39:B45"/>
    <mergeCell ref="A46:A47"/>
    <mergeCell ref="B46:B47"/>
    <mergeCell ref="A49:C49"/>
  </mergeCells>
  <dataValidations count="1">
    <dataValidation type="list" allowBlank="1" showInputMessage="1" showErrorMessage="1" sqref="D11:D17 D22:D48" xr:uid="{AB1FBFF3-337D-42F4-83AD-E71C87B053D3}">
      <formula1>"0, 1, 2, 3, 4, 5"</formula1>
    </dataValidation>
  </dataValidations>
  <pageMargins left="0.32" right="0.511811024" top="0.39" bottom="0.78740157499999996" header="0.31496062000000002" footer="0.31496062000000002"/>
  <pageSetup paperSize="9"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2847-D640-446E-9C59-90EB0D6DE057}">
  <sheetPr>
    <pageSetUpPr fitToPage="1"/>
  </sheetPr>
  <dimension ref="A1:M53"/>
  <sheetViews>
    <sheetView showGridLines="0" topLeftCell="A37" zoomScale="85" zoomScaleNormal="85" workbookViewId="0">
      <selection activeCell="D49" sqref="D49"/>
    </sheetView>
  </sheetViews>
  <sheetFormatPr defaultRowHeight="15" x14ac:dyDescent="0.25"/>
  <cols>
    <col min="1" max="1" width="5.28515625" style="32" customWidth="1"/>
    <col min="2" max="2" width="21.42578125" style="33" customWidth="1"/>
    <col min="3" max="3" width="56.140625" style="6" customWidth="1"/>
    <col min="4" max="4" width="10.5703125" style="13" customWidth="1"/>
    <col min="5" max="5" width="13" style="27" customWidth="1"/>
    <col min="6" max="6" width="59.85546875" style="21" customWidth="1"/>
    <col min="7" max="7" width="2.7109375" style="1" customWidth="1"/>
    <col min="8" max="8" width="5.7109375" style="1" customWidth="1"/>
    <col min="14" max="16384" width="9.140625" style="1"/>
  </cols>
  <sheetData>
    <row r="1" spans="1:6" x14ac:dyDescent="0.25">
      <c r="F1" s="22" t="s">
        <v>2</v>
      </c>
    </row>
    <row r="2" spans="1:6" x14ac:dyDescent="0.25">
      <c r="F2" s="22" t="s">
        <v>1</v>
      </c>
    </row>
    <row r="3" spans="1:6" x14ac:dyDescent="0.25">
      <c r="F3" s="22" t="s">
        <v>4</v>
      </c>
    </row>
    <row r="4" spans="1:6" x14ac:dyDescent="0.25">
      <c r="F4" s="22" t="s">
        <v>3</v>
      </c>
    </row>
    <row r="5" spans="1:6" x14ac:dyDescent="0.25">
      <c r="F5" s="22"/>
    </row>
    <row r="6" spans="1:6" x14ac:dyDescent="0.25">
      <c r="F6" s="17"/>
    </row>
    <row r="7" spans="1:6" s="9" customFormat="1" x14ac:dyDescent="0.25">
      <c r="A7" s="73" t="s">
        <v>5</v>
      </c>
      <c r="B7" s="74"/>
      <c r="C7" s="74"/>
      <c r="D7" s="74"/>
      <c r="E7" s="74"/>
      <c r="F7" s="75"/>
    </row>
    <row r="8" spans="1:6" s="9" customFormat="1" x14ac:dyDescent="0.25">
      <c r="A8" s="70" t="str">
        <f>RESUMO!A8</f>
        <v>NOME DO PROJETO</v>
      </c>
      <c r="B8" s="71"/>
      <c r="C8" s="71"/>
      <c r="D8" s="71"/>
      <c r="E8" s="71"/>
      <c r="F8" s="72"/>
    </row>
    <row r="9" spans="1:6" s="9" customFormat="1" x14ac:dyDescent="0.25">
      <c r="A9" s="91" t="s">
        <v>30</v>
      </c>
      <c r="B9" s="92"/>
      <c r="C9" s="92"/>
      <c r="D9" s="92"/>
      <c r="E9" s="92"/>
      <c r="F9" s="93"/>
    </row>
    <row r="10" spans="1:6" s="9" customFormat="1" ht="30" x14ac:dyDescent="0.25">
      <c r="A10" s="34" t="s">
        <v>0</v>
      </c>
      <c r="B10" s="35" t="s">
        <v>7</v>
      </c>
      <c r="C10" s="4" t="s">
        <v>8</v>
      </c>
      <c r="D10" s="3" t="s">
        <v>18</v>
      </c>
      <c r="E10" s="28" t="s">
        <v>10</v>
      </c>
      <c r="F10" s="18" t="s">
        <v>11</v>
      </c>
    </row>
    <row r="11" spans="1:6" s="9" customFormat="1" ht="30" x14ac:dyDescent="0.25">
      <c r="A11" s="36">
        <v>1</v>
      </c>
      <c r="B11" s="37" t="s">
        <v>25</v>
      </c>
      <c r="C11" s="10" t="s">
        <v>9</v>
      </c>
      <c r="D11" s="15">
        <v>5</v>
      </c>
      <c r="E11" s="29">
        <f>IF(D11="","",IF(D11=0,0,IF(D11=1,2,IF(D11=2,4,IF(D11=3,10,IF(D11=4,16,IF(D11=5,20)))))))</f>
        <v>20</v>
      </c>
      <c r="F11" s="19" t="str">
        <f t="shared" ref="F11:F17" si="0">IF(D11="","",IF(D11=0,"Insatisfatório: A proposta não aborda o critério ou não pode ser avaliada por falta de informações ou informações incompletas",IF(D11=1,"Irrisório: o critério é insuficientemente abordado ou há sérias deficiências inerentes. ",IF(D11=2,"Baixo: a proposta aborda o critério, mas há pontos fracos significativos.",IF(D11=3,"Médio: a proposta aborda amplamente o critério, mas apresenta algumas deficiências.",IF(D11=4,"Alto: a proposta aborda muito bem o critério, mas com um pequeno número de deficiências.",IF(D11=5,"Excepcionalmente alto: a proposta aborda com sucesso todos os aspectos relevantes do critério.")))))))</f>
        <v>Excepcionalmente alto: a proposta aborda com sucesso todos os aspectos relevantes do critério.</v>
      </c>
    </row>
    <row r="12" spans="1:6" s="7" customFormat="1" ht="45" x14ac:dyDescent="0.25">
      <c r="A12" s="38">
        <v>2</v>
      </c>
      <c r="B12" s="39" t="s">
        <v>26</v>
      </c>
      <c r="C12" s="8" t="s">
        <v>12</v>
      </c>
      <c r="D12" s="12">
        <v>5</v>
      </c>
      <c r="E12" s="29">
        <f>IF(D12="","",IF(D12=0,0,IF(D12=1,2,IF(D12=2,4,IF(D12=3,10,IF(D12=4,16,IF(D12=5,20)))))))</f>
        <v>20</v>
      </c>
      <c r="F12" s="19" t="str">
        <f t="shared" si="0"/>
        <v>Excepcionalmente alto: a proposta aborda com sucesso todos os aspectos relevantes do critério.</v>
      </c>
    </row>
    <row r="13" spans="1:6" s="7" customFormat="1" ht="30" x14ac:dyDescent="0.25">
      <c r="A13" s="38">
        <v>3</v>
      </c>
      <c r="B13" s="37" t="s">
        <v>27</v>
      </c>
      <c r="C13" s="5" t="s">
        <v>13</v>
      </c>
      <c r="D13" s="12">
        <v>5</v>
      </c>
      <c r="E13" s="29">
        <f>IF(D13="","",IF(D13=0,0,IF(D13=1,2,IF(D13=2,4,IF(D13=3,10,IF(D13=4,16,IF(D13=5,20)))))))</f>
        <v>20</v>
      </c>
      <c r="F13" s="19" t="str">
        <f t="shared" si="0"/>
        <v>Excepcionalmente alto: a proposta aborda com sucesso todos os aspectos relevantes do critério.</v>
      </c>
    </row>
    <row r="14" spans="1:6" s="7" customFormat="1" ht="45" x14ac:dyDescent="0.25">
      <c r="A14" s="38">
        <v>4</v>
      </c>
      <c r="B14" s="37" t="s">
        <v>28</v>
      </c>
      <c r="C14" s="7" t="s">
        <v>14</v>
      </c>
      <c r="D14" s="12">
        <v>5</v>
      </c>
      <c r="E14" s="29">
        <f>IF(D14="","",IF(D14=0,0,IF(D14=1,1,IF(D14=2,3,IF(D14=3,5,IF(D14=4,8,IF(D14=5,10)))))))</f>
        <v>10</v>
      </c>
      <c r="F14" s="19" t="str">
        <f t="shared" si="0"/>
        <v>Excepcionalmente alto: a proposta aborda com sucesso todos os aspectos relevantes do critério.</v>
      </c>
    </row>
    <row r="15" spans="1:6" s="7" customFormat="1" ht="45" x14ac:dyDescent="0.25">
      <c r="A15" s="94">
        <v>5</v>
      </c>
      <c r="B15" s="102" t="s">
        <v>29</v>
      </c>
      <c r="C15" s="5" t="s">
        <v>15</v>
      </c>
      <c r="D15" s="12">
        <v>5</v>
      </c>
      <c r="E15" s="29">
        <f>IF(D15="","",IF(D15=0,0,IF(D15=1,1,IF(D15=2,3,IF(D15=3,5,IF(D15=4,8,IF(D15=5,10)))))))</f>
        <v>10</v>
      </c>
      <c r="F15" s="19" t="str">
        <f t="shared" si="0"/>
        <v>Excepcionalmente alto: a proposta aborda com sucesso todos os aspectos relevantes do critério.</v>
      </c>
    </row>
    <row r="16" spans="1:6" s="7" customFormat="1" ht="24" x14ac:dyDescent="0.25">
      <c r="A16" s="95"/>
      <c r="B16" s="103"/>
      <c r="C16" s="5" t="s">
        <v>16</v>
      </c>
      <c r="D16" s="12">
        <v>5</v>
      </c>
      <c r="E16" s="29">
        <f>IF(D16="","",IF(D16=0,0,IF(D16=1,1,IF(D16=2,3,IF(D16=3,5,IF(D16=4,8,IF(D16=5,10)))))))</f>
        <v>10</v>
      </c>
      <c r="F16" s="19" t="str">
        <f t="shared" si="0"/>
        <v>Excepcionalmente alto: a proposta aborda com sucesso todos os aspectos relevantes do critério.</v>
      </c>
    </row>
    <row r="17" spans="1:6" s="7" customFormat="1" ht="24" x14ac:dyDescent="0.25">
      <c r="A17" s="96"/>
      <c r="B17" s="104"/>
      <c r="C17" s="5" t="s">
        <v>17</v>
      </c>
      <c r="D17" s="12">
        <v>5</v>
      </c>
      <c r="E17" s="29">
        <f>IF(D17="","",IF(D17=0,0,IF(D17=1,1,IF(D17=2,3,IF(D17=3,5,IF(D17=4,8,IF(D17=5,10)))))))</f>
        <v>10</v>
      </c>
      <c r="F17" s="19" t="str">
        <f t="shared" si="0"/>
        <v>Excepcionalmente alto: a proposta aborda com sucesso todos os aspectos relevantes do critério.</v>
      </c>
    </row>
    <row r="18" spans="1:6" s="7" customFormat="1" x14ac:dyDescent="0.25">
      <c r="A18" s="97" t="s">
        <v>6</v>
      </c>
      <c r="B18" s="98"/>
      <c r="C18" s="98"/>
      <c r="D18" s="14">
        <f>SUM(D11:D17)</f>
        <v>35</v>
      </c>
      <c r="E18" s="30">
        <f>SUM(E11:E17)</f>
        <v>100</v>
      </c>
      <c r="F18" s="20"/>
    </row>
    <row r="19" spans="1:6" s="26" customFormat="1" ht="6" customHeight="1" x14ac:dyDescent="0.25">
      <c r="A19" s="40"/>
      <c r="B19" s="40"/>
      <c r="C19" s="23"/>
      <c r="D19" s="24"/>
      <c r="E19" s="31"/>
      <c r="F19" s="25"/>
    </row>
    <row r="20" spans="1:6" s="7" customFormat="1" x14ac:dyDescent="0.25">
      <c r="A20" s="91" t="s">
        <v>31</v>
      </c>
      <c r="B20" s="92"/>
      <c r="C20" s="92"/>
      <c r="D20" s="92"/>
      <c r="E20" s="92"/>
      <c r="F20" s="93"/>
    </row>
    <row r="21" spans="1:6" s="7" customFormat="1" ht="30" x14ac:dyDescent="0.25">
      <c r="A21" s="34" t="s">
        <v>0</v>
      </c>
      <c r="B21" s="35" t="s">
        <v>7</v>
      </c>
      <c r="C21" s="4" t="s">
        <v>8</v>
      </c>
      <c r="D21" s="3" t="s">
        <v>18</v>
      </c>
      <c r="E21" s="28" t="s">
        <v>10</v>
      </c>
      <c r="F21" s="18" t="s">
        <v>11</v>
      </c>
    </row>
    <row r="22" spans="1:6" s="9" customFormat="1" ht="45" x14ac:dyDescent="0.25">
      <c r="A22" s="106">
        <v>6</v>
      </c>
      <c r="B22" s="102" t="s">
        <v>32</v>
      </c>
      <c r="C22" s="10" t="s">
        <v>33</v>
      </c>
      <c r="D22" s="15">
        <v>5</v>
      </c>
      <c r="E22" s="29">
        <f t="shared" ref="E22:E28" si="1">IF(D22="","",IF(D22=0,0,IF(D22=1,3,IF(D22=2,5,IF(D22=3,15,IF(D22=4,25,IF(D22=5,30))))))/7)</f>
        <v>4.2857142857142856</v>
      </c>
      <c r="F22" s="19" t="str">
        <f t="shared" ref="F22:F48" si="2">IF(D22="","",IF(D22=0,"Insatisfatório: A proposta não aborda o critério ou não pode ser avaliada por falta de informações ou informações incompletas",IF(D22=1,"Irrisório: o critério é insuficientemente abordado ou há sérias deficiências inerentes. ",IF(D22=2,"Baixo: a proposta aborda o critério, mas há pontos fracos significativos.",IF(D22=3,"Médio: a proposta aborda amplamente o critério, mas apresenta algumas deficiências.",IF(D22=4,"Alto: a proposta aborda muito bem o critério, mas com um pequeno número de deficiências.",IF(D22=5,"Excepcionalmente alto: a proposta aborda com sucesso todos os aspectos relevantes do critério.")))))))</f>
        <v>Excepcionalmente alto: a proposta aborda com sucesso todos os aspectos relevantes do critério.</v>
      </c>
    </row>
    <row r="23" spans="1:6" s="7" customFormat="1" ht="30" x14ac:dyDescent="0.25">
      <c r="A23" s="107"/>
      <c r="B23" s="103"/>
      <c r="C23" s="8" t="s">
        <v>34</v>
      </c>
      <c r="D23" s="15">
        <v>5</v>
      </c>
      <c r="E23" s="29">
        <f t="shared" si="1"/>
        <v>4.2857142857142856</v>
      </c>
      <c r="F23" s="19" t="str">
        <f t="shared" si="2"/>
        <v>Excepcionalmente alto: a proposta aborda com sucesso todos os aspectos relevantes do critério.</v>
      </c>
    </row>
    <row r="24" spans="1:6" s="7" customFormat="1" ht="45" x14ac:dyDescent="0.25">
      <c r="A24" s="107"/>
      <c r="B24" s="103"/>
      <c r="C24" s="5" t="s">
        <v>35</v>
      </c>
      <c r="D24" s="15">
        <v>5</v>
      </c>
      <c r="E24" s="29">
        <f t="shared" si="1"/>
        <v>4.2857142857142856</v>
      </c>
      <c r="F24" s="19" t="str">
        <f t="shared" si="2"/>
        <v>Excepcionalmente alto: a proposta aborda com sucesso todos os aspectos relevantes do critério.</v>
      </c>
    </row>
    <row r="25" spans="1:6" ht="24" x14ac:dyDescent="0.25">
      <c r="A25" s="107"/>
      <c r="B25" s="103"/>
      <c r="C25" s="5" t="s">
        <v>36</v>
      </c>
      <c r="D25" s="15">
        <v>5</v>
      </c>
      <c r="E25" s="29">
        <f t="shared" si="1"/>
        <v>4.2857142857142856</v>
      </c>
      <c r="F25" s="19" t="str">
        <f t="shared" si="2"/>
        <v>Excepcionalmente alto: a proposta aborda com sucesso todos os aspectos relevantes do critério.</v>
      </c>
    </row>
    <row r="26" spans="1:6" ht="30" x14ac:dyDescent="0.25">
      <c r="A26" s="107"/>
      <c r="B26" s="103"/>
      <c r="C26" s="5" t="s">
        <v>37</v>
      </c>
      <c r="D26" s="15">
        <v>5</v>
      </c>
      <c r="E26" s="29">
        <f t="shared" si="1"/>
        <v>4.2857142857142856</v>
      </c>
      <c r="F26" s="19" t="str">
        <f t="shared" si="2"/>
        <v>Excepcionalmente alto: a proposta aborda com sucesso todos os aspectos relevantes do critério.</v>
      </c>
    </row>
    <row r="27" spans="1:6" ht="30" x14ac:dyDescent="0.25">
      <c r="A27" s="107"/>
      <c r="B27" s="103"/>
      <c r="C27" s="5" t="s">
        <v>38</v>
      </c>
      <c r="D27" s="15">
        <v>5</v>
      </c>
      <c r="E27" s="29">
        <f t="shared" si="1"/>
        <v>4.2857142857142856</v>
      </c>
      <c r="F27" s="19" t="str">
        <f t="shared" si="2"/>
        <v>Excepcionalmente alto: a proposta aborda com sucesso todos os aspectos relevantes do critério.</v>
      </c>
    </row>
    <row r="28" spans="1:6" ht="24" x14ac:dyDescent="0.25">
      <c r="A28" s="108"/>
      <c r="B28" s="104"/>
      <c r="C28" s="5" t="s">
        <v>39</v>
      </c>
      <c r="D28" s="15">
        <v>5</v>
      </c>
      <c r="E28" s="29">
        <f t="shared" si="1"/>
        <v>4.2857142857142856</v>
      </c>
      <c r="F28" s="19" t="str">
        <f t="shared" si="2"/>
        <v>Excepcionalmente alto: a proposta aborda com sucesso todos os aspectos relevantes do critério.</v>
      </c>
    </row>
    <row r="29" spans="1:6" ht="30" x14ac:dyDescent="0.25">
      <c r="A29" s="94">
        <v>7</v>
      </c>
      <c r="B29" s="102" t="s">
        <v>59</v>
      </c>
      <c r="C29" s="5" t="s">
        <v>40</v>
      </c>
      <c r="D29" s="15">
        <v>5</v>
      </c>
      <c r="E29" s="29">
        <f>IF(D29="","",IF(D29=0,0,IF(D29=1,3,IF(D29=2,5,IF(D29=3,15,IF(D29=4,25,IF(D29=5,30))))))/4)</f>
        <v>7.5</v>
      </c>
      <c r="F29" s="19" t="str">
        <f t="shared" si="2"/>
        <v>Excepcionalmente alto: a proposta aborda com sucesso todos os aspectos relevantes do critério.</v>
      </c>
    </row>
    <row r="30" spans="1:6" ht="24" x14ac:dyDescent="0.25">
      <c r="A30" s="95"/>
      <c r="B30" s="103"/>
      <c r="C30" s="5" t="s">
        <v>41</v>
      </c>
      <c r="D30" s="12">
        <v>5</v>
      </c>
      <c r="E30" s="29">
        <f>IF(D30="","",IF(D30=0,0,IF(D30=1,3,IF(D30=2,5,IF(D30=3,15,IF(D30=4,25,IF(D30=5,30))))))/4)</f>
        <v>7.5</v>
      </c>
      <c r="F30" s="19" t="str">
        <f t="shared" si="2"/>
        <v>Excepcionalmente alto: a proposta aborda com sucesso todos os aspectos relevantes do critério.</v>
      </c>
    </row>
    <row r="31" spans="1:6" ht="30" x14ac:dyDescent="0.25">
      <c r="A31" s="95"/>
      <c r="B31" s="103"/>
      <c r="C31" s="5" t="s">
        <v>42</v>
      </c>
      <c r="D31" s="12">
        <v>5</v>
      </c>
      <c r="E31" s="29">
        <f>IF(D31="","",IF(D31=0,0,IF(D31=1,3,IF(D31=2,5,IF(D31=3,15,IF(D31=4,25,IF(D31=5,30))))))/4)</f>
        <v>7.5</v>
      </c>
      <c r="F31" s="19" t="str">
        <f t="shared" si="2"/>
        <v>Excepcionalmente alto: a proposta aborda com sucesso todos os aspectos relevantes do critério.</v>
      </c>
    </row>
    <row r="32" spans="1:6" ht="30" x14ac:dyDescent="0.25">
      <c r="A32" s="96"/>
      <c r="B32" s="104"/>
      <c r="C32" s="5" t="s">
        <v>43</v>
      </c>
      <c r="D32" s="12">
        <v>5</v>
      </c>
      <c r="E32" s="29">
        <f>IF(D32="","",IF(D32=0,0,IF(D32=1,3,IF(D32=2,5,IF(D32=3,15,IF(D32=4,25,IF(D32=5,30))))))/4)</f>
        <v>7.5</v>
      </c>
      <c r="F32" s="19" t="str">
        <f t="shared" si="2"/>
        <v>Excepcionalmente alto: a proposta aborda com sucesso todos os aspectos relevantes do critério.</v>
      </c>
    </row>
    <row r="33" spans="1:6" ht="45" customHeight="1" x14ac:dyDescent="0.25">
      <c r="A33" s="94">
        <v>8</v>
      </c>
      <c r="B33" s="99" t="s">
        <v>60</v>
      </c>
      <c r="C33" s="5" t="s">
        <v>44</v>
      </c>
      <c r="D33" s="12">
        <v>5</v>
      </c>
      <c r="E33" s="29">
        <f t="shared" ref="E33:E38" si="3">IF(D33="","",IF(D33=0,0,IF(D33=1,2,IF(D33=2,4,IF(D33=3,10,IF(D33=4,16,IF(D33=5,20))))))/6)</f>
        <v>3.3333333333333335</v>
      </c>
      <c r="F33" s="19" t="str">
        <f t="shared" si="2"/>
        <v>Excepcionalmente alto: a proposta aborda com sucesso todos os aspectos relevantes do critério.</v>
      </c>
    </row>
    <row r="34" spans="1:6" ht="30" x14ac:dyDescent="0.25">
      <c r="A34" s="95"/>
      <c r="B34" s="100"/>
      <c r="C34" s="5" t="s">
        <v>45</v>
      </c>
      <c r="D34" s="12">
        <v>5</v>
      </c>
      <c r="E34" s="29">
        <f t="shared" si="3"/>
        <v>3.3333333333333335</v>
      </c>
      <c r="F34" s="19" t="str">
        <f t="shared" si="2"/>
        <v>Excepcionalmente alto: a proposta aborda com sucesso todos os aspectos relevantes do critério.</v>
      </c>
    </row>
    <row r="35" spans="1:6" ht="30" x14ac:dyDescent="0.25">
      <c r="A35" s="95"/>
      <c r="B35" s="100"/>
      <c r="C35" s="5" t="s">
        <v>46</v>
      </c>
      <c r="D35" s="12">
        <v>5</v>
      </c>
      <c r="E35" s="29">
        <f t="shared" si="3"/>
        <v>3.3333333333333335</v>
      </c>
      <c r="F35" s="19" t="str">
        <f t="shared" si="2"/>
        <v>Excepcionalmente alto: a proposta aborda com sucesso todos os aspectos relevantes do critério.</v>
      </c>
    </row>
    <row r="36" spans="1:6" ht="30" x14ac:dyDescent="0.25">
      <c r="A36" s="95"/>
      <c r="B36" s="100"/>
      <c r="C36" s="5" t="s">
        <v>47</v>
      </c>
      <c r="D36" s="12">
        <v>5</v>
      </c>
      <c r="E36" s="29">
        <f t="shared" si="3"/>
        <v>3.3333333333333335</v>
      </c>
      <c r="F36" s="19" t="str">
        <f t="shared" si="2"/>
        <v>Excepcionalmente alto: a proposta aborda com sucesso todos os aspectos relevantes do critério.</v>
      </c>
    </row>
    <row r="37" spans="1:6" ht="30" x14ac:dyDescent="0.25">
      <c r="A37" s="95"/>
      <c r="B37" s="100"/>
      <c r="C37" s="5" t="s">
        <v>43</v>
      </c>
      <c r="D37" s="12">
        <v>5</v>
      </c>
      <c r="E37" s="29">
        <f t="shared" si="3"/>
        <v>3.3333333333333335</v>
      </c>
      <c r="F37" s="19" t="str">
        <f t="shared" si="2"/>
        <v>Excepcionalmente alto: a proposta aborda com sucesso todos os aspectos relevantes do critério.</v>
      </c>
    </row>
    <row r="38" spans="1:6" ht="24" x14ac:dyDescent="0.25">
      <c r="A38" s="96"/>
      <c r="B38" s="101"/>
      <c r="C38" s="5" t="s">
        <v>48</v>
      </c>
      <c r="D38" s="12">
        <v>5</v>
      </c>
      <c r="E38" s="29">
        <f t="shared" si="3"/>
        <v>3.3333333333333335</v>
      </c>
      <c r="F38" s="19" t="str">
        <f t="shared" si="2"/>
        <v>Excepcionalmente alto: a proposta aborda com sucesso todos os aspectos relevantes do critério.</v>
      </c>
    </row>
    <row r="39" spans="1:6" ht="30" customHeight="1" x14ac:dyDescent="0.25">
      <c r="A39" s="94">
        <v>9</v>
      </c>
      <c r="B39" s="99" t="s">
        <v>61</v>
      </c>
      <c r="C39" s="5" t="s">
        <v>49</v>
      </c>
      <c r="D39" s="12">
        <v>5</v>
      </c>
      <c r="E39" s="29">
        <f t="shared" ref="E39:E45" si="4">IF(D39="","",IF(D39=0,0,IF(D39=1,3,IF(D39=2,5,IF(D39=3,15,IF(D39=4,25,IF(D39=5,30))))))/7)</f>
        <v>4.2857142857142856</v>
      </c>
      <c r="F39" s="19" t="str">
        <f t="shared" si="2"/>
        <v>Excepcionalmente alto: a proposta aborda com sucesso todos os aspectos relevantes do critério.</v>
      </c>
    </row>
    <row r="40" spans="1:6" ht="30" customHeight="1" x14ac:dyDescent="0.25">
      <c r="A40" s="95"/>
      <c r="B40" s="100"/>
      <c r="C40" s="5" t="s">
        <v>50</v>
      </c>
      <c r="D40" s="12">
        <v>5</v>
      </c>
      <c r="E40" s="29">
        <f t="shared" si="4"/>
        <v>4.2857142857142856</v>
      </c>
      <c r="F40" s="19" t="str">
        <f t="shared" si="2"/>
        <v>Excepcionalmente alto: a proposta aborda com sucesso todos os aspectos relevantes do critério.</v>
      </c>
    </row>
    <row r="41" spans="1:6" ht="30" customHeight="1" x14ac:dyDescent="0.25">
      <c r="A41" s="95"/>
      <c r="B41" s="100"/>
      <c r="C41" s="5" t="s">
        <v>51</v>
      </c>
      <c r="D41" s="12">
        <v>5</v>
      </c>
      <c r="E41" s="29">
        <f t="shared" si="4"/>
        <v>4.2857142857142856</v>
      </c>
      <c r="F41" s="19" t="str">
        <f t="shared" si="2"/>
        <v>Excepcionalmente alto: a proposta aborda com sucesso todos os aspectos relevantes do critério.</v>
      </c>
    </row>
    <row r="42" spans="1:6" ht="30" customHeight="1" x14ac:dyDescent="0.25">
      <c r="A42" s="95"/>
      <c r="B42" s="100"/>
      <c r="C42" s="5" t="s">
        <v>52</v>
      </c>
      <c r="D42" s="12">
        <v>5</v>
      </c>
      <c r="E42" s="29">
        <f t="shared" si="4"/>
        <v>4.2857142857142856</v>
      </c>
      <c r="F42" s="19" t="str">
        <f t="shared" si="2"/>
        <v>Excepcionalmente alto: a proposta aborda com sucesso todos os aspectos relevantes do critério.</v>
      </c>
    </row>
    <row r="43" spans="1:6" ht="30" customHeight="1" x14ac:dyDescent="0.25">
      <c r="A43" s="95"/>
      <c r="B43" s="100"/>
      <c r="C43" s="5" t="s">
        <v>53</v>
      </c>
      <c r="D43" s="12">
        <v>5</v>
      </c>
      <c r="E43" s="29">
        <f t="shared" si="4"/>
        <v>4.2857142857142856</v>
      </c>
      <c r="F43" s="19" t="str">
        <f t="shared" si="2"/>
        <v>Excepcionalmente alto: a proposta aborda com sucesso todos os aspectos relevantes do critério.</v>
      </c>
    </row>
    <row r="44" spans="1:6" ht="30" customHeight="1" x14ac:dyDescent="0.25">
      <c r="A44" s="95"/>
      <c r="B44" s="100"/>
      <c r="C44" s="5" t="s">
        <v>54</v>
      </c>
      <c r="D44" s="12">
        <v>5</v>
      </c>
      <c r="E44" s="29">
        <f t="shared" si="4"/>
        <v>4.2857142857142856</v>
      </c>
      <c r="F44" s="19" t="str">
        <f t="shared" si="2"/>
        <v>Excepcionalmente alto: a proposta aborda com sucesso todos os aspectos relevantes do critério.</v>
      </c>
    </row>
    <row r="45" spans="1:6" ht="30" customHeight="1" x14ac:dyDescent="0.25">
      <c r="A45" s="96"/>
      <c r="B45" s="101"/>
      <c r="C45" s="5" t="s">
        <v>55</v>
      </c>
      <c r="D45" s="12">
        <v>5</v>
      </c>
      <c r="E45" s="29">
        <f t="shared" si="4"/>
        <v>4.2857142857142856</v>
      </c>
      <c r="F45" s="19" t="str">
        <f t="shared" si="2"/>
        <v>Excepcionalmente alto: a proposta aborda com sucesso todos os aspectos relevantes do critério.</v>
      </c>
    </row>
    <row r="46" spans="1:6" ht="30" customHeight="1" x14ac:dyDescent="0.25">
      <c r="A46" s="99">
        <v>10</v>
      </c>
      <c r="B46" s="99" t="s">
        <v>62</v>
      </c>
      <c r="C46" s="5" t="s">
        <v>56</v>
      </c>
      <c r="D46" s="12">
        <v>5</v>
      </c>
      <c r="E46" s="29">
        <f>IF(D46="","",IF(D46=0,0,IF(D46=1,5,IF(D46=2,6,IF(D46=3,20,IF(D46=4,40,IF(D46=5,50))))))/2)</f>
        <v>25</v>
      </c>
      <c r="F46" s="19" t="str">
        <f t="shared" si="2"/>
        <v>Excepcionalmente alto: a proposta aborda com sucesso todos os aspectos relevantes do critério.</v>
      </c>
    </row>
    <row r="47" spans="1:6" ht="24" x14ac:dyDescent="0.25">
      <c r="A47" s="105"/>
      <c r="B47" s="101"/>
      <c r="C47" s="2" t="s">
        <v>57</v>
      </c>
      <c r="D47" s="12">
        <v>5</v>
      </c>
      <c r="E47" s="29">
        <f>IF(D47="","",IF(D47=0,0,IF(D47=1,5,IF(D47=2,6,IF(D47=3,20,IF(D47=4,40,IF(D47=5,50))))))/2)</f>
        <v>25</v>
      </c>
      <c r="F47" s="19" t="str">
        <f t="shared" si="2"/>
        <v>Excepcionalmente alto: a proposta aborda com sucesso todos os aspectos relevantes do critério.</v>
      </c>
    </row>
    <row r="48" spans="1:6" ht="30" x14ac:dyDescent="0.25">
      <c r="A48" s="36">
        <v>11</v>
      </c>
      <c r="B48" s="41" t="s">
        <v>63</v>
      </c>
      <c r="C48" s="2" t="s">
        <v>58</v>
      </c>
      <c r="D48" s="12">
        <v>5</v>
      </c>
      <c r="E48" s="29">
        <f>IF(D48="","",IF(D48=0,0,IF(D48=1,5,IF(D48=2,6,IF(D48=3,20,IF(D48=4,40,IF(D48=5,50)))))))</f>
        <v>50</v>
      </c>
      <c r="F48" s="19" t="str">
        <f t="shared" si="2"/>
        <v>Excepcionalmente alto: a proposta aborda com sucesso todos os aspectos relevantes do critério.</v>
      </c>
    </row>
    <row r="49" spans="1:6" s="7" customFormat="1" x14ac:dyDescent="0.25">
      <c r="A49" s="97" t="s">
        <v>6</v>
      </c>
      <c r="B49" s="98"/>
      <c r="C49" s="98"/>
      <c r="D49" s="46">
        <f>SUM(D22:D48)</f>
        <v>135</v>
      </c>
      <c r="E49" s="30">
        <f>SUM(E22:E48)</f>
        <v>210.00000000000003</v>
      </c>
      <c r="F49" s="20"/>
    </row>
    <row r="51" spans="1:6" x14ac:dyDescent="0.25">
      <c r="C51" s="49" t="s">
        <v>30</v>
      </c>
      <c r="D51" s="50">
        <f>D18</f>
        <v>35</v>
      </c>
      <c r="E51" s="51">
        <f>E18</f>
        <v>100</v>
      </c>
    </row>
    <row r="52" spans="1:6" x14ac:dyDescent="0.25">
      <c r="C52" s="49" t="s">
        <v>31</v>
      </c>
      <c r="D52" s="52">
        <f>D49</f>
        <v>135</v>
      </c>
      <c r="E52" s="51">
        <f>E49</f>
        <v>210.00000000000003</v>
      </c>
    </row>
    <row r="53" spans="1:6" ht="18.75" x14ac:dyDescent="0.25">
      <c r="C53" s="47" t="s">
        <v>6</v>
      </c>
      <c r="D53" s="48">
        <f>SUM(D51:D52)</f>
        <v>170</v>
      </c>
      <c r="E53" s="48">
        <f>SUM(E51:E52)</f>
        <v>310</v>
      </c>
    </row>
  </sheetData>
  <mergeCells count="18">
    <mergeCell ref="A33:A38"/>
    <mergeCell ref="B33:B38"/>
    <mergeCell ref="A7:F7"/>
    <mergeCell ref="A8:F8"/>
    <mergeCell ref="A9:F9"/>
    <mergeCell ref="A15:A17"/>
    <mergeCell ref="B15:B17"/>
    <mergeCell ref="A18:C18"/>
    <mergeCell ref="A20:F20"/>
    <mergeCell ref="A22:A28"/>
    <mergeCell ref="B22:B28"/>
    <mergeCell ref="A29:A32"/>
    <mergeCell ref="B29:B32"/>
    <mergeCell ref="A39:A45"/>
    <mergeCell ref="B39:B45"/>
    <mergeCell ref="A46:A47"/>
    <mergeCell ref="B46:B47"/>
    <mergeCell ref="A49:C49"/>
  </mergeCells>
  <dataValidations count="1">
    <dataValidation type="list" allowBlank="1" showInputMessage="1" showErrorMessage="1" sqref="D11:D17 D22:D48" xr:uid="{A965A2F8-7132-4FFE-A57E-0B6F24CAFA81}">
      <formula1>"0, 1, 2, 3, 4, 5"</formula1>
    </dataValidation>
  </dataValidations>
  <pageMargins left="0.32" right="0.511811024" top="0.39" bottom="0.78740157499999996" header="0.31496062000000002" footer="0.31496062000000002"/>
  <pageSetup paperSize="9" scale="5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28FF-8DD4-4A30-8806-FE69723A0A9C}">
  <sheetPr>
    <pageSetUpPr fitToPage="1"/>
  </sheetPr>
  <dimension ref="A1:M53"/>
  <sheetViews>
    <sheetView showGridLines="0" tabSelected="1" zoomScale="85" zoomScaleNormal="85" workbookViewId="0">
      <selection activeCell="D11" sqref="D11"/>
    </sheetView>
  </sheetViews>
  <sheetFormatPr defaultRowHeight="15" x14ac:dyDescent="0.25"/>
  <cols>
    <col min="1" max="1" width="5.28515625" style="32" customWidth="1"/>
    <col min="2" max="2" width="21.42578125" style="33" customWidth="1"/>
    <col min="3" max="3" width="56.140625" style="6" customWidth="1"/>
    <col min="4" max="4" width="10.5703125" style="13" customWidth="1"/>
    <col min="5" max="5" width="13" style="27" customWidth="1"/>
    <col min="6" max="6" width="59.85546875" style="21" customWidth="1"/>
    <col min="7" max="7" width="2.7109375" style="1" customWidth="1"/>
    <col min="8" max="8" width="5.7109375" style="1" customWidth="1"/>
    <col min="14" max="16384" width="9.140625" style="1"/>
  </cols>
  <sheetData>
    <row r="1" spans="1:6" x14ac:dyDescent="0.25">
      <c r="F1" s="22" t="s">
        <v>2</v>
      </c>
    </row>
    <row r="2" spans="1:6" x14ac:dyDescent="0.25">
      <c r="F2" s="22" t="s">
        <v>1</v>
      </c>
    </row>
    <row r="3" spans="1:6" x14ac:dyDescent="0.25">
      <c r="F3" s="22" t="s">
        <v>4</v>
      </c>
    </row>
    <row r="4" spans="1:6" x14ac:dyDescent="0.25">
      <c r="F4" s="22" t="s">
        <v>3</v>
      </c>
    </row>
    <row r="5" spans="1:6" x14ac:dyDescent="0.25">
      <c r="F5" s="22"/>
    </row>
    <row r="6" spans="1:6" x14ac:dyDescent="0.25">
      <c r="F6" s="17"/>
    </row>
    <row r="7" spans="1:6" s="9" customFormat="1" x14ac:dyDescent="0.25">
      <c r="A7" s="73" t="s">
        <v>5</v>
      </c>
      <c r="B7" s="74"/>
      <c r="C7" s="74"/>
      <c r="D7" s="74"/>
      <c r="E7" s="74"/>
      <c r="F7" s="75"/>
    </row>
    <row r="8" spans="1:6" s="9" customFormat="1" x14ac:dyDescent="0.25">
      <c r="A8" s="70" t="str">
        <f>RESUMO!A8</f>
        <v>NOME DO PROJETO</v>
      </c>
      <c r="B8" s="71"/>
      <c r="C8" s="71"/>
      <c r="D8" s="71"/>
      <c r="E8" s="71"/>
      <c r="F8" s="72"/>
    </row>
    <row r="9" spans="1:6" s="9" customFormat="1" x14ac:dyDescent="0.25">
      <c r="A9" s="91" t="s">
        <v>30</v>
      </c>
      <c r="B9" s="92"/>
      <c r="C9" s="92"/>
      <c r="D9" s="92"/>
      <c r="E9" s="92"/>
      <c r="F9" s="93"/>
    </row>
    <row r="10" spans="1:6" s="9" customFormat="1" ht="30" x14ac:dyDescent="0.25">
      <c r="A10" s="34" t="s">
        <v>0</v>
      </c>
      <c r="B10" s="35" t="s">
        <v>7</v>
      </c>
      <c r="C10" s="4" t="s">
        <v>8</v>
      </c>
      <c r="D10" s="3" t="s">
        <v>18</v>
      </c>
      <c r="E10" s="28" t="s">
        <v>10</v>
      </c>
      <c r="F10" s="18" t="s">
        <v>11</v>
      </c>
    </row>
    <row r="11" spans="1:6" s="9" customFormat="1" ht="30" x14ac:dyDescent="0.25">
      <c r="A11" s="36">
        <v>1</v>
      </c>
      <c r="B11" s="37" t="s">
        <v>25</v>
      </c>
      <c r="C11" s="10" t="s">
        <v>9</v>
      </c>
      <c r="D11" s="15">
        <v>5</v>
      </c>
      <c r="E11" s="29">
        <f>IF(D11="","",IF(D11=0,0,IF(D11=1,2,IF(D11=2,4,IF(D11=3,10,IF(D11=4,16,IF(D11=5,20)))))))</f>
        <v>20</v>
      </c>
      <c r="F11" s="19" t="str">
        <f t="shared" ref="F11:F17" si="0">IF(D11="","",IF(D11=0,"Insatisfatório: A proposta não aborda o critério ou não pode ser avaliada por falta de informações ou informações incompletas",IF(D11=1,"Irrisório: o critério é insuficientemente abordado ou há sérias deficiências inerentes. ",IF(D11=2,"Baixo: a proposta aborda o critério, mas há pontos fracos significativos.",IF(D11=3,"Médio: a proposta aborda amplamente o critério, mas apresenta algumas deficiências.",IF(D11=4,"Alto: a proposta aborda muito bem o critério, mas com um pequeno número de deficiências.",IF(D11=5,"Excepcionalmente alto: a proposta aborda com sucesso todos os aspectos relevantes do critério.")))))))</f>
        <v>Excepcionalmente alto: a proposta aborda com sucesso todos os aspectos relevantes do critério.</v>
      </c>
    </row>
    <row r="12" spans="1:6" s="7" customFormat="1" ht="45" x14ac:dyDescent="0.25">
      <c r="A12" s="38">
        <v>2</v>
      </c>
      <c r="B12" s="39" t="s">
        <v>26</v>
      </c>
      <c r="C12" s="8" t="s">
        <v>12</v>
      </c>
      <c r="D12" s="12">
        <v>5</v>
      </c>
      <c r="E12" s="29">
        <f>IF(D12="","",IF(D12=0,0,IF(D12=1,2,IF(D12=2,4,IF(D12=3,10,IF(D12=4,16,IF(D12=5,20)))))))</f>
        <v>20</v>
      </c>
      <c r="F12" s="19" t="str">
        <f t="shared" si="0"/>
        <v>Excepcionalmente alto: a proposta aborda com sucesso todos os aspectos relevantes do critério.</v>
      </c>
    </row>
    <row r="13" spans="1:6" s="7" customFormat="1" ht="30" x14ac:dyDescent="0.25">
      <c r="A13" s="38">
        <v>3</v>
      </c>
      <c r="B13" s="37" t="s">
        <v>27</v>
      </c>
      <c r="C13" s="5" t="s">
        <v>13</v>
      </c>
      <c r="D13" s="12">
        <v>5</v>
      </c>
      <c r="E13" s="29">
        <f>IF(D13="","",IF(D13=0,0,IF(D13=1,2,IF(D13=2,4,IF(D13=3,10,IF(D13=4,16,IF(D13=5,20)))))))</f>
        <v>20</v>
      </c>
      <c r="F13" s="19" t="str">
        <f t="shared" si="0"/>
        <v>Excepcionalmente alto: a proposta aborda com sucesso todos os aspectos relevantes do critério.</v>
      </c>
    </row>
    <row r="14" spans="1:6" s="7" customFormat="1" ht="45" x14ac:dyDescent="0.25">
      <c r="A14" s="38">
        <v>4</v>
      </c>
      <c r="B14" s="37" t="s">
        <v>28</v>
      </c>
      <c r="C14" s="7" t="s">
        <v>14</v>
      </c>
      <c r="D14" s="12">
        <v>5</v>
      </c>
      <c r="E14" s="29">
        <f>IF(D14="","",IF(D14=0,0,IF(D14=1,1,IF(D14=2,3,IF(D14=3,5,IF(D14=4,8,IF(D14=5,10)))))))</f>
        <v>10</v>
      </c>
      <c r="F14" s="19" t="str">
        <f t="shared" si="0"/>
        <v>Excepcionalmente alto: a proposta aborda com sucesso todos os aspectos relevantes do critério.</v>
      </c>
    </row>
    <row r="15" spans="1:6" s="7" customFormat="1" ht="45" x14ac:dyDescent="0.25">
      <c r="A15" s="94">
        <v>5</v>
      </c>
      <c r="B15" s="102" t="s">
        <v>29</v>
      </c>
      <c r="C15" s="5" t="s">
        <v>15</v>
      </c>
      <c r="D15" s="12">
        <v>5</v>
      </c>
      <c r="E15" s="29">
        <f>IF(D15="","",IF(D15=0,0,IF(D15=1,1,IF(D15=2,3,IF(D15=3,5,IF(D15=4,8,IF(D15=5,10)))))))</f>
        <v>10</v>
      </c>
      <c r="F15" s="19" t="str">
        <f t="shared" si="0"/>
        <v>Excepcionalmente alto: a proposta aborda com sucesso todos os aspectos relevantes do critério.</v>
      </c>
    </row>
    <row r="16" spans="1:6" s="7" customFormat="1" ht="24" x14ac:dyDescent="0.25">
      <c r="A16" s="95"/>
      <c r="B16" s="103"/>
      <c r="C16" s="5" t="s">
        <v>16</v>
      </c>
      <c r="D16" s="12">
        <v>5</v>
      </c>
      <c r="E16" s="29">
        <f>IF(D16="","",IF(D16=0,0,IF(D16=1,1,IF(D16=2,3,IF(D16=3,5,IF(D16=4,8,IF(D16=5,10)))))))</f>
        <v>10</v>
      </c>
      <c r="F16" s="19" t="str">
        <f t="shared" si="0"/>
        <v>Excepcionalmente alto: a proposta aborda com sucesso todos os aspectos relevantes do critério.</v>
      </c>
    </row>
    <row r="17" spans="1:6" s="7" customFormat="1" ht="24" x14ac:dyDescent="0.25">
      <c r="A17" s="96"/>
      <c r="B17" s="104"/>
      <c r="C17" s="5" t="s">
        <v>17</v>
      </c>
      <c r="D17" s="12">
        <v>5</v>
      </c>
      <c r="E17" s="29">
        <f>IF(D17="","",IF(D17=0,0,IF(D17=1,1,IF(D17=2,3,IF(D17=3,5,IF(D17=4,8,IF(D17=5,10)))))))</f>
        <v>10</v>
      </c>
      <c r="F17" s="19" t="str">
        <f t="shared" si="0"/>
        <v>Excepcionalmente alto: a proposta aborda com sucesso todos os aspectos relevantes do critério.</v>
      </c>
    </row>
    <row r="18" spans="1:6" s="7" customFormat="1" x14ac:dyDescent="0.25">
      <c r="A18" s="97" t="s">
        <v>6</v>
      </c>
      <c r="B18" s="98"/>
      <c r="C18" s="98"/>
      <c r="D18" s="14">
        <f>SUM(D11:D17)</f>
        <v>35</v>
      </c>
      <c r="E18" s="30">
        <f>SUM(E11:E17)</f>
        <v>100</v>
      </c>
      <c r="F18" s="20"/>
    </row>
    <row r="19" spans="1:6" s="26" customFormat="1" ht="6" customHeight="1" x14ac:dyDescent="0.25">
      <c r="A19" s="40"/>
      <c r="B19" s="40"/>
      <c r="C19" s="23"/>
      <c r="D19" s="24"/>
      <c r="E19" s="31"/>
      <c r="F19" s="25"/>
    </row>
    <row r="20" spans="1:6" s="7" customFormat="1" x14ac:dyDescent="0.25">
      <c r="A20" s="91" t="s">
        <v>31</v>
      </c>
      <c r="B20" s="92"/>
      <c r="C20" s="92"/>
      <c r="D20" s="92"/>
      <c r="E20" s="92"/>
      <c r="F20" s="93"/>
    </row>
    <row r="21" spans="1:6" s="7" customFormat="1" ht="30" x14ac:dyDescent="0.25">
      <c r="A21" s="34" t="s">
        <v>0</v>
      </c>
      <c r="B21" s="35" t="s">
        <v>7</v>
      </c>
      <c r="C21" s="4" t="s">
        <v>8</v>
      </c>
      <c r="D21" s="3" t="s">
        <v>18</v>
      </c>
      <c r="E21" s="28" t="s">
        <v>10</v>
      </c>
      <c r="F21" s="18" t="s">
        <v>11</v>
      </c>
    </row>
    <row r="22" spans="1:6" s="9" customFormat="1" ht="45" x14ac:dyDescent="0.25">
      <c r="A22" s="106">
        <v>6</v>
      </c>
      <c r="B22" s="102" t="s">
        <v>32</v>
      </c>
      <c r="C22" s="10" t="s">
        <v>33</v>
      </c>
      <c r="D22" s="15">
        <v>5</v>
      </c>
      <c r="E22" s="29">
        <f t="shared" ref="E22:E28" si="1">IF(D22="","",IF(D22=0,0,IF(D22=1,3,IF(D22=2,5,IF(D22=3,15,IF(D22=4,25,IF(D22=5,30))))))/7)</f>
        <v>4.2857142857142856</v>
      </c>
      <c r="F22" s="19" t="str">
        <f t="shared" ref="F22:F48" si="2">IF(D22="","",IF(D22=0,"Insatisfatório: A proposta não aborda o critério ou não pode ser avaliada por falta de informações ou informações incompletas",IF(D22=1,"Irrisório: o critério é insuficientemente abordado ou há sérias deficiências inerentes. ",IF(D22=2,"Baixo: a proposta aborda o critério, mas há pontos fracos significativos.",IF(D22=3,"Médio: a proposta aborda amplamente o critério, mas apresenta algumas deficiências.",IF(D22=4,"Alto: a proposta aborda muito bem o critério, mas com um pequeno número de deficiências.",IF(D22=5,"Excepcionalmente alto: a proposta aborda com sucesso todos os aspectos relevantes do critério.")))))))</f>
        <v>Excepcionalmente alto: a proposta aborda com sucesso todos os aspectos relevantes do critério.</v>
      </c>
    </row>
    <row r="23" spans="1:6" s="7" customFormat="1" ht="30" x14ac:dyDescent="0.25">
      <c r="A23" s="107"/>
      <c r="B23" s="103"/>
      <c r="C23" s="8" t="s">
        <v>34</v>
      </c>
      <c r="D23" s="15">
        <v>5</v>
      </c>
      <c r="E23" s="29">
        <f t="shared" si="1"/>
        <v>4.2857142857142856</v>
      </c>
      <c r="F23" s="19" t="str">
        <f t="shared" si="2"/>
        <v>Excepcionalmente alto: a proposta aborda com sucesso todos os aspectos relevantes do critério.</v>
      </c>
    </row>
    <row r="24" spans="1:6" s="7" customFormat="1" ht="45" x14ac:dyDescent="0.25">
      <c r="A24" s="107"/>
      <c r="B24" s="103"/>
      <c r="C24" s="5" t="s">
        <v>35</v>
      </c>
      <c r="D24" s="15">
        <v>5</v>
      </c>
      <c r="E24" s="29">
        <f t="shared" si="1"/>
        <v>4.2857142857142856</v>
      </c>
      <c r="F24" s="19" t="str">
        <f t="shared" si="2"/>
        <v>Excepcionalmente alto: a proposta aborda com sucesso todos os aspectos relevantes do critério.</v>
      </c>
    </row>
    <row r="25" spans="1:6" ht="24" x14ac:dyDescent="0.25">
      <c r="A25" s="107"/>
      <c r="B25" s="103"/>
      <c r="C25" s="5" t="s">
        <v>36</v>
      </c>
      <c r="D25" s="15">
        <v>5</v>
      </c>
      <c r="E25" s="29">
        <f t="shared" si="1"/>
        <v>4.2857142857142856</v>
      </c>
      <c r="F25" s="19" t="str">
        <f t="shared" si="2"/>
        <v>Excepcionalmente alto: a proposta aborda com sucesso todos os aspectos relevantes do critério.</v>
      </c>
    </row>
    <row r="26" spans="1:6" ht="30" x14ac:dyDescent="0.25">
      <c r="A26" s="107"/>
      <c r="B26" s="103"/>
      <c r="C26" s="5" t="s">
        <v>37</v>
      </c>
      <c r="D26" s="15">
        <v>5</v>
      </c>
      <c r="E26" s="29">
        <f t="shared" si="1"/>
        <v>4.2857142857142856</v>
      </c>
      <c r="F26" s="19" t="str">
        <f t="shared" si="2"/>
        <v>Excepcionalmente alto: a proposta aborda com sucesso todos os aspectos relevantes do critério.</v>
      </c>
    </row>
    <row r="27" spans="1:6" ht="30" x14ac:dyDescent="0.25">
      <c r="A27" s="107"/>
      <c r="B27" s="103"/>
      <c r="C27" s="5" t="s">
        <v>38</v>
      </c>
      <c r="D27" s="15">
        <v>5</v>
      </c>
      <c r="E27" s="29">
        <f t="shared" si="1"/>
        <v>4.2857142857142856</v>
      </c>
      <c r="F27" s="19" t="str">
        <f t="shared" si="2"/>
        <v>Excepcionalmente alto: a proposta aborda com sucesso todos os aspectos relevantes do critério.</v>
      </c>
    </row>
    <row r="28" spans="1:6" ht="24" x14ac:dyDescent="0.25">
      <c r="A28" s="108"/>
      <c r="B28" s="104"/>
      <c r="C28" s="5" t="s">
        <v>39</v>
      </c>
      <c r="D28" s="15">
        <v>5</v>
      </c>
      <c r="E28" s="29">
        <f t="shared" si="1"/>
        <v>4.2857142857142856</v>
      </c>
      <c r="F28" s="19" t="str">
        <f t="shared" si="2"/>
        <v>Excepcionalmente alto: a proposta aborda com sucesso todos os aspectos relevantes do critério.</v>
      </c>
    </row>
    <row r="29" spans="1:6" ht="30" x14ac:dyDescent="0.25">
      <c r="A29" s="94">
        <v>7</v>
      </c>
      <c r="B29" s="102" t="s">
        <v>59</v>
      </c>
      <c r="C29" s="5" t="s">
        <v>40</v>
      </c>
      <c r="D29" s="15">
        <v>5</v>
      </c>
      <c r="E29" s="29">
        <f>IF(D29="","",IF(D29=0,0,IF(D29=1,3,IF(D29=2,5,IF(D29=3,15,IF(D29=4,25,IF(D29=5,30))))))/4)</f>
        <v>7.5</v>
      </c>
      <c r="F29" s="19" t="str">
        <f t="shared" si="2"/>
        <v>Excepcionalmente alto: a proposta aborda com sucesso todos os aspectos relevantes do critério.</v>
      </c>
    </row>
    <row r="30" spans="1:6" ht="24" x14ac:dyDescent="0.25">
      <c r="A30" s="95"/>
      <c r="B30" s="103"/>
      <c r="C30" s="5" t="s">
        <v>41</v>
      </c>
      <c r="D30" s="12">
        <v>5</v>
      </c>
      <c r="E30" s="29">
        <f>IF(D30="","",IF(D30=0,0,IF(D30=1,3,IF(D30=2,5,IF(D30=3,15,IF(D30=4,25,IF(D30=5,30))))))/4)</f>
        <v>7.5</v>
      </c>
      <c r="F30" s="19" t="str">
        <f t="shared" si="2"/>
        <v>Excepcionalmente alto: a proposta aborda com sucesso todos os aspectos relevantes do critério.</v>
      </c>
    </row>
    <row r="31" spans="1:6" ht="30" x14ac:dyDescent="0.25">
      <c r="A31" s="95"/>
      <c r="B31" s="103"/>
      <c r="C31" s="5" t="s">
        <v>42</v>
      </c>
      <c r="D31" s="12">
        <v>5</v>
      </c>
      <c r="E31" s="29">
        <f>IF(D31="","",IF(D31=0,0,IF(D31=1,3,IF(D31=2,5,IF(D31=3,15,IF(D31=4,25,IF(D31=5,30))))))/4)</f>
        <v>7.5</v>
      </c>
      <c r="F31" s="19" t="str">
        <f t="shared" si="2"/>
        <v>Excepcionalmente alto: a proposta aborda com sucesso todos os aspectos relevantes do critério.</v>
      </c>
    </row>
    <row r="32" spans="1:6" ht="30" x14ac:dyDescent="0.25">
      <c r="A32" s="96"/>
      <c r="B32" s="104"/>
      <c r="C32" s="5" t="s">
        <v>43</v>
      </c>
      <c r="D32" s="12">
        <v>5</v>
      </c>
      <c r="E32" s="29">
        <f>IF(D32="","",IF(D32=0,0,IF(D32=1,3,IF(D32=2,5,IF(D32=3,15,IF(D32=4,25,IF(D32=5,30))))))/4)</f>
        <v>7.5</v>
      </c>
      <c r="F32" s="19" t="str">
        <f t="shared" si="2"/>
        <v>Excepcionalmente alto: a proposta aborda com sucesso todos os aspectos relevantes do critério.</v>
      </c>
    </row>
    <row r="33" spans="1:6" ht="45" customHeight="1" x14ac:dyDescent="0.25">
      <c r="A33" s="94">
        <v>8</v>
      </c>
      <c r="B33" s="99" t="s">
        <v>60</v>
      </c>
      <c r="C33" s="5" t="s">
        <v>44</v>
      </c>
      <c r="D33" s="12">
        <v>5</v>
      </c>
      <c r="E33" s="29">
        <f t="shared" ref="E33:E38" si="3">IF(D33="","",IF(D33=0,0,IF(D33=1,2,IF(D33=2,4,IF(D33=3,10,IF(D33=4,16,IF(D33=5,20))))))/6)</f>
        <v>3.3333333333333335</v>
      </c>
      <c r="F33" s="19" t="str">
        <f t="shared" si="2"/>
        <v>Excepcionalmente alto: a proposta aborda com sucesso todos os aspectos relevantes do critério.</v>
      </c>
    </row>
    <row r="34" spans="1:6" ht="30" x14ac:dyDescent="0.25">
      <c r="A34" s="95"/>
      <c r="B34" s="100"/>
      <c r="C34" s="5" t="s">
        <v>45</v>
      </c>
      <c r="D34" s="12">
        <v>5</v>
      </c>
      <c r="E34" s="29">
        <f t="shared" si="3"/>
        <v>3.3333333333333335</v>
      </c>
      <c r="F34" s="19" t="str">
        <f t="shared" si="2"/>
        <v>Excepcionalmente alto: a proposta aborda com sucesso todos os aspectos relevantes do critério.</v>
      </c>
    </row>
    <row r="35" spans="1:6" ht="30" x14ac:dyDescent="0.25">
      <c r="A35" s="95"/>
      <c r="B35" s="100"/>
      <c r="C35" s="5" t="s">
        <v>46</v>
      </c>
      <c r="D35" s="12">
        <v>5</v>
      </c>
      <c r="E35" s="29">
        <f t="shared" si="3"/>
        <v>3.3333333333333335</v>
      </c>
      <c r="F35" s="19" t="str">
        <f t="shared" si="2"/>
        <v>Excepcionalmente alto: a proposta aborda com sucesso todos os aspectos relevantes do critério.</v>
      </c>
    </row>
    <row r="36" spans="1:6" ht="30" x14ac:dyDescent="0.25">
      <c r="A36" s="95"/>
      <c r="B36" s="100"/>
      <c r="C36" s="5" t="s">
        <v>47</v>
      </c>
      <c r="D36" s="12">
        <v>5</v>
      </c>
      <c r="E36" s="29">
        <f t="shared" si="3"/>
        <v>3.3333333333333335</v>
      </c>
      <c r="F36" s="19" t="str">
        <f t="shared" si="2"/>
        <v>Excepcionalmente alto: a proposta aborda com sucesso todos os aspectos relevantes do critério.</v>
      </c>
    </row>
    <row r="37" spans="1:6" ht="30" x14ac:dyDescent="0.25">
      <c r="A37" s="95"/>
      <c r="B37" s="100"/>
      <c r="C37" s="5" t="s">
        <v>43</v>
      </c>
      <c r="D37" s="12">
        <v>5</v>
      </c>
      <c r="E37" s="29">
        <f t="shared" si="3"/>
        <v>3.3333333333333335</v>
      </c>
      <c r="F37" s="19" t="str">
        <f t="shared" si="2"/>
        <v>Excepcionalmente alto: a proposta aborda com sucesso todos os aspectos relevantes do critério.</v>
      </c>
    </row>
    <row r="38" spans="1:6" ht="24" x14ac:dyDescent="0.25">
      <c r="A38" s="96"/>
      <c r="B38" s="101"/>
      <c r="C38" s="5" t="s">
        <v>48</v>
      </c>
      <c r="D38" s="12">
        <v>5</v>
      </c>
      <c r="E38" s="29">
        <f t="shared" si="3"/>
        <v>3.3333333333333335</v>
      </c>
      <c r="F38" s="19" t="str">
        <f t="shared" si="2"/>
        <v>Excepcionalmente alto: a proposta aborda com sucesso todos os aspectos relevantes do critério.</v>
      </c>
    </row>
    <row r="39" spans="1:6" ht="30" customHeight="1" x14ac:dyDescent="0.25">
      <c r="A39" s="94">
        <v>9</v>
      </c>
      <c r="B39" s="99" t="s">
        <v>61</v>
      </c>
      <c r="C39" s="5" t="s">
        <v>49</v>
      </c>
      <c r="D39" s="12">
        <v>5</v>
      </c>
      <c r="E39" s="29">
        <f t="shared" ref="E39:E45" si="4">IF(D39="","",IF(D39=0,0,IF(D39=1,3,IF(D39=2,5,IF(D39=3,15,IF(D39=4,25,IF(D39=5,30))))))/7)</f>
        <v>4.2857142857142856</v>
      </c>
      <c r="F39" s="19" t="str">
        <f t="shared" si="2"/>
        <v>Excepcionalmente alto: a proposta aborda com sucesso todos os aspectos relevantes do critério.</v>
      </c>
    </row>
    <row r="40" spans="1:6" ht="30" customHeight="1" x14ac:dyDescent="0.25">
      <c r="A40" s="95"/>
      <c r="B40" s="100"/>
      <c r="C40" s="5" t="s">
        <v>50</v>
      </c>
      <c r="D40" s="12">
        <v>5</v>
      </c>
      <c r="E40" s="29">
        <f t="shared" si="4"/>
        <v>4.2857142857142856</v>
      </c>
      <c r="F40" s="19" t="str">
        <f t="shared" si="2"/>
        <v>Excepcionalmente alto: a proposta aborda com sucesso todos os aspectos relevantes do critério.</v>
      </c>
    </row>
    <row r="41" spans="1:6" ht="30" customHeight="1" x14ac:dyDescent="0.25">
      <c r="A41" s="95"/>
      <c r="B41" s="100"/>
      <c r="C41" s="5" t="s">
        <v>51</v>
      </c>
      <c r="D41" s="12">
        <v>5</v>
      </c>
      <c r="E41" s="29">
        <f t="shared" si="4"/>
        <v>4.2857142857142856</v>
      </c>
      <c r="F41" s="19" t="str">
        <f t="shared" si="2"/>
        <v>Excepcionalmente alto: a proposta aborda com sucesso todos os aspectos relevantes do critério.</v>
      </c>
    </row>
    <row r="42" spans="1:6" ht="30" customHeight="1" x14ac:dyDescent="0.25">
      <c r="A42" s="95"/>
      <c r="B42" s="100"/>
      <c r="C42" s="5" t="s">
        <v>52</v>
      </c>
      <c r="D42" s="12">
        <v>5</v>
      </c>
      <c r="E42" s="29">
        <f t="shared" si="4"/>
        <v>4.2857142857142856</v>
      </c>
      <c r="F42" s="19" t="str">
        <f t="shared" si="2"/>
        <v>Excepcionalmente alto: a proposta aborda com sucesso todos os aspectos relevantes do critério.</v>
      </c>
    </row>
    <row r="43" spans="1:6" ht="30" customHeight="1" x14ac:dyDescent="0.25">
      <c r="A43" s="95"/>
      <c r="B43" s="100"/>
      <c r="C43" s="5" t="s">
        <v>53</v>
      </c>
      <c r="D43" s="12">
        <v>5</v>
      </c>
      <c r="E43" s="29">
        <f t="shared" si="4"/>
        <v>4.2857142857142856</v>
      </c>
      <c r="F43" s="19" t="str">
        <f t="shared" si="2"/>
        <v>Excepcionalmente alto: a proposta aborda com sucesso todos os aspectos relevantes do critério.</v>
      </c>
    </row>
    <row r="44" spans="1:6" ht="30" customHeight="1" x14ac:dyDescent="0.25">
      <c r="A44" s="95"/>
      <c r="B44" s="100"/>
      <c r="C44" s="5" t="s">
        <v>54</v>
      </c>
      <c r="D44" s="12">
        <v>5</v>
      </c>
      <c r="E44" s="29">
        <f t="shared" si="4"/>
        <v>4.2857142857142856</v>
      </c>
      <c r="F44" s="19" t="str">
        <f t="shared" si="2"/>
        <v>Excepcionalmente alto: a proposta aborda com sucesso todos os aspectos relevantes do critério.</v>
      </c>
    </row>
    <row r="45" spans="1:6" ht="30" customHeight="1" x14ac:dyDescent="0.25">
      <c r="A45" s="96"/>
      <c r="B45" s="101"/>
      <c r="C45" s="5" t="s">
        <v>55</v>
      </c>
      <c r="D45" s="12">
        <v>5</v>
      </c>
      <c r="E45" s="29">
        <f t="shared" si="4"/>
        <v>4.2857142857142856</v>
      </c>
      <c r="F45" s="19" t="str">
        <f t="shared" si="2"/>
        <v>Excepcionalmente alto: a proposta aborda com sucesso todos os aspectos relevantes do critério.</v>
      </c>
    </row>
    <row r="46" spans="1:6" ht="30" customHeight="1" x14ac:dyDescent="0.25">
      <c r="A46" s="99">
        <v>10</v>
      </c>
      <c r="B46" s="99" t="s">
        <v>62</v>
      </c>
      <c r="C46" s="5" t="s">
        <v>56</v>
      </c>
      <c r="D46" s="12">
        <v>5</v>
      </c>
      <c r="E46" s="29">
        <f>IF(D46="","",IF(D46=0,0,IF(D46=1,5,IF(D46=2,6,IF(D46=3,20,IF(D46=4,40,IF(D46=5,50))))))/2)</f>
        <v>25</v>
      </c>
      <c r="F46" s="19" t="str">
        <f t="shared" si="2"/>
        <v>Excepcionalmente alto: a proposta aborda com sucesso todos os aspectos relevantes do critério.</v>
      </c>
    </row>
    <row r="47" spans="1:6" ht="24" x14ac:dyDescent="0.25">
      <c r="A47" s="105"/>
      <c r="B47" s="101"/>
      <c r="C47" s="2" t="s">
        <v>57</v>
      </c>
      <c r="D47" s="12">
        <v>5</v>
      </c>
      <c r="E47" s="29">
        <f>IF(D47="","",IF(D47=0,0,IF(D47=1,5,IF(D47=2,6,IF(D47=3,20,IF(D47=4,40,IF(D47=5,50))))))/2)</f>
        <v>25</v>
      </c>
      <c r="F47" s="19" t="str">
        <f t="shared" si="2"/>
        <v>Excepcionalmente alto: a proposta aborda com sucesso todos os aspectos relevantes do critério.</v>
      </c>
    </row>
    <row r="48" spans="1:6" ht="30" x14ac:dyDescent="0.25">
      <c r="A48" s="36">
        <v>11</v>
      </c>
      <c r="B48" s="41" t="s">
        <v>63</v>
      </c>
      <c r="C48" s="2" t="s">
        <v>58</v>
      </c>
      <c r="D48" s="12">
        <v>5</v>
      </c>
      <c r="E48" s="29">
        <f>IF(D48="","",IF(D48=0,0,IF(D48=1,5,IF(D48=2,6,IF(D48=3,20,IF(D48=4,40,IF(D48=5,50)))))))</f>
        <v>50</v>
      </c>
      <c r="F48" s="19" t="str">
        <f t="shared" si="2"/>
        <v>Excepcionalmente alto: a proposta aborda com sucesso todos os aspectos relevantes do critério.</v>
      </c>
    </row>
    <row r="49" spans="1:6" s="7" customFormat="1" x14ac:dyDescent="0.25">
      <c r="A49" s="97" t="s">
        <v>6</v>
      </c>
      <c r="B49" s="98"/>
      <c r="C49" s="98"/>
      <c r="D49" s="46">
        <f>SUM(D22:D48)</f>
        <v>135</v>
      </c>
      <c r="E49" s="30">
        <f>SUM(E22:E48)</f>
        <v>210.00000000000003</v>
      </c>
      <c r="F49" s="20"/>
    </row>
    <row r="51" spans="1:6" x14ac:dyDescent="0.25">
      <c r="C51" s="49" t="s">
        <v>30</v>
      </c>
      <c r="D51" s="50">
        <f>D18</f>
        <v>35</v>
      </c>
      <c r="E51" s="51">
        <f>E18</f>
        <v>100</v>
      </c>
    </row>
    <row r="52" spans="1:6" x14ac:dyDescent="0.25">
      <c r="C52" s="49" t="s">
        <v>31</v>
      </c>
      <c r="D52" s="52">
        <f>D49</f>
        <v>135</v>
      </c>
      <c r="E52" s="51">
        <f>E49</f>
        <v>210.00000000000003</v>
      </c>
    </row>
    <row r="53" spans="1:6" ht="18.75" x14ac:dyDescent="0.25">
      <c r="C53" s="47" t="s">
        <v>6</v>
      </c>
      <c r="D53" s="48">
        <f>SUM(D51:D52)</f>
        <v>170</v>
      </c>
      <c r="E53" s="48">
        <f>SUM(E51:E52)</f>
        <v>310</v>
      </c>
    </row>
  </sheetData>
  <mergeCells count="18">
    <mergeCell ref="A33:A38"/>
    <mergeCell ref="B33:B38"/>
    <mergeCell ref="A7:F7"/>
    <mergeCell ref="A8:F8"/>
    <mergeCell ref="A9:F9"/>
    <mergeCell ref="A15:A17"/>
    <mergeCell ref="B15:B17"/>
    <mergeCell ref="A18:C18"/>
    <mergeCell ref="A20:F20"/>
    <mergeCell ref="A22:A28"/>
    <mergeCell ref="B22:B28"/>
    <mergeCell ref="A29:A32"/>
    <mergeCell ref="B29:B32"/>
    <mergeCell ref="A39:A45"/>
    <mergeCell ref="B39:B45"/>
    <mergeCell ref="A46:A47"/>
    <mergeCell ref="B46:B47"/>
    <mergeCell ref="A49:C49"/>
  </mergeCells>
  <dataValidations count="1">
    <dataValidation type="list" allowBlank="1" showInputMessage="1" showErrorMessage="1" sqref="D11:D17 D22:D48" xr:uid="{F0C288AB-982A-4B29-8095-555EB1315682}">
      <formula1>"0, 1, 2, 3, 4, 5"</formula1>
    </dataValidation>
  </dataValidations>
  <pageMargins left="0.32" right="0.511811024" top="0.39" bottom="0.78740157499999996" header="0.31496062000000002" footer="0.31496062000000002"/>
  <pageSetup paperSize="9" scale="5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C464-DE95-4D41-A1AF-DEF81CC963D8}">
  <dimension ref="A1:H42"/>
  <sheetViews>
    <sheetView workbookViewId="0">
      <selection activeCell="F11" sqref="F11"/>
    </sheetView>
  </sheetViews>
  <sheetFormatPr defaultColWidth="3.5703125" defaultRowHeight="15" x14ac:dyDescent="0.25"/>
  <cols>
    <col min="2" max="2" width="46.140625" customWidth="1"/>
    <col min="4" max="8" width="6.28515625" style="1" customWidth="1"/>
  </cols>
  <sheetData>
    <row r="1" spans="1:8" ht="15.75" thickBot="1" x14ac:dyDescent="0.3"/>
    <row r="2" spans="1:8" ht="39" thickBot="1" x14ac:dyDescent="0.3">
      <c r="A2" s="42">
        <v>0</v>
      </c>
      <c r="B2" s="43" t="s">
        <v>19</v>
      </c>
      <c r="C2" s="11"/>
      <c r="D2" s="16"/>
      <c r="E2" s="16">
        <v>10</v>
      </c>
      <c r="F2" s="16">
        <v>20</v>
      </c>
      <c r="G2" s="16">
        <v>30</v>
      </c>
      <c r="H2" s="16">
        <v>50</v>
      </c>
    </row>
    <row r="3" spans="1:8" ht="26.25" thickBot="1" x14ac:dyDescent="0.3">
      <c r="A3" s="44">
        <v>1</v>
      </c>
      <c r="B3" s="45" t="s">
        <v>20</v>
      </c>
      <c r="C3" s="11"/>
      <c r="D3" s="16">
        <v>0</v>
      </c>
      <c r="E3" s="16">
        <v>0</v>
      </c>
      <c r="F3" s="16">
        <v>0</v>
      </c>
      <c r="G3" s="16">
        <v>0</v>
      </c>
      <c r="H3" s="16">
        <v>0</v>
      </c>
    </row>
    <row r="4" spans="1:8" ht="26.25" thickBot="1" x14ac:dyDescent="0.3">
      <c r="A4" s="44">
        <v>2</v>
      </c>
      <c r="B4" s="45" t="s">
        <v>21</v>
      </c>
      <c r="C4" s="11"/>
      <c r="D4" s="16">
        <v>1</v>
      </c>
      <c r="E4" s="16">
        <v>1</v>
      </c>
      <c r="F4" s="16">
        <v>2</v>
      </c>
      <c r="G4" s="16">
        <v>3</v>
      </c>
      <c r="H4" s="16">
        <v>5</v>
      </c>
    </row>
    <row r="5" spans="1:8" ht="26.25" thickBot="1" x14ac:dyDescent="0.3">
      <c r="A5" s="44">
        <v>3</v>
      </c>
      <c r="B5" s="45" t="s">
        <v>22</v>
      </c>
      <c r="C5" s="11"/>
      <c r="D5" s="16">
        <v>2</v>
      </c>
      <c r="E5" s="16">
        <v>3</v>
      </c>
      <c r="F5" s="16">
        <v>4</v>
      </c>
      <c r="G5" s="16">
        <v>5</v>
      </c>
      <c r="H5" s="16">
        <v>6</v>
      </c>
    </row>
    <row r="6" spans="1:8" ht="26.25" thickBot="1" x14ac:dyDescent="0.3">
      <c r="A6" s="44">
        <v>4</v>
      </c>
      <c r="B6" s="45" t="s">
        <v>23</v>
      </c>
      <c r="C6" s="11"/>
      <c r="D6" s="16">
        <v>3</v>
      </c>
      <c r="E6" s="16">
        <v>5</v>
      </c>
      <c r="F6" s="16">
        <v>10</v>
      </c>
      <c r="G6" s="16">
        <v>15</v>
      </c>
      <c r="H6" s="16">
        <v>20</v>
      </c>
    </row>
    <row r="7" spans="1:8" ht="26.25" thickBot="1" x14ac:dyDescent="0.3">
      <c r="A7" s="44">
        <v>5</v>
      </c>
      <c r="B7" s="45" t="s">
        <v>24</v>
      </c>
      <c r="C7" s="11"/>
      <c r="D7" s="16">
        <v>4</v>
      </c>
      <c r="E7" s="16">
        <v>8</v>
      </c>
      <c r="F7" s="16">
        <v>16</v>
      </c>
      <c r="G7" s="16">
        <v>25</v>
      </c>
      <c r="H7" s="16">
        <v>40</v>
      </c>
    </row>
    <row r="8" spans="1:8" x14ac:dyDescent="0.25">
      <c r="A8" s="11"/>
      <c r="B8" s="11"/>
      <c r="C8" s="11"/>
      <c r="D8" s="16">
        <v>5</v>
      </c>
      <c r="E8" s="16">
        <v>10</v>
      </c>
      <c r="F8" s="16">
        <v>20</v>
      </c>
      <c r="G8" s="16">
        <v>30</v>
      </c>
      <c r="H8" s="16">
        <v>50</v>
      </c>
    </row>
    <row r="9" spans="1:8" x14ac:dyDescent="0.25">
      <c r="D9" s="7"/>
      <c r="E9" s="7"/>
      <c r="F9" s="7"/>
      <c r="G9" s="7"/>
      <c r="H9" s="7"/>
    </row>
    <row r="10" spans="1:8" x14ac:dyDescent="0.25">
      <c r="D10"/>
      <c r="E10"/>
      <c r="F10"/>
      <c r="G10"/>
      <c r="H10"/>
    </row>
    <row r="11" spans="1:8" x14ac:dyDescent="0.25">
      <c r="D11"/>
      <c r="E11"/>
      <c r="F11"/>
      <c r="G11"/>
      <c r="H11"/>
    </row>
    <row r="12" spans="1:8" x14ac:dyDescent="0.25">
      <c r="D12"/>
      <c r="E12"/>
      <c r="F12"/>
      <c r="G12"/>
      <c r="H12"/>
    </row>
    <row r="13" spans="1:8" x14ac:dyDescent="0.25">
      <c r="D13"/>
      <c r="E13"/>
      <c r="F13"/>
      <c r="G13"/>
      <c r="H13"/>
    </row>
    <row r="14" spans="1:8" x14ac:dyDescent="0.25">
      <c r="D14"/>
      <c r="E14"/>
      <c r="F14"/>
      <c r="G14"/>
      <c r="H14"/>
    </row>
    <row r="15" spans="1:8" x14ac:dyDescent="0.25">
      <c r="D15"/>
      <c r="E15"/>
      <c r="F15"/>
      <c r="G15"/>
      <c r="H15"/>
    </row>
    <row r="16" spans="1:8" x14ac:dyDescent="0.25">
      <c r="D16"/>
      <c r="E16"/>
      <c r="F16"/>
      <c r="G16"/>
      <c r="H16"/>
    </row>
    <row r="17" spans="4:8" x14ac:dyDescent="0.25">
      <c r="D17"/>
      <c r="E17"/>
      <c r="F17"/>
      <c r="G17"/>
      <c r="H17"/>
    </row>
    <row r="18" spans="4:8" x14ac:dyDescent="0.25">
      <c r="D18"/>
      <c r="E18"/>
      <c r="F18"/>
      <c r="G18"/>
      <c r="H18"/>
    </row>
    <row r="19" spans="4:8" x14ac:dyDescent="0.25">
      <c r="D19"/>
      <c r="E19"/>
      <c r="F19"/>
      <c r="G19"/>
      <c r="H19"/>
    </row>
    <row r="20" spans="4:8" x14ac:dyDescent="0.25">
      <c r="D20"/>
      <c r="E20"/>
      <c r="F20"/>
      <c r="G20"/>
      <c r="H20"/>
    </row>
    <row r="21" spans="4:8" x14ac:dyDescent="0.25">
      <c r="D21"/>
      <c r="E21"/>
      <c r="F21"/>
      <c r="G21"/>
      <c r="H21"/>
    </row>
    <row r="22" spans="4:8" x14ac:dyDescent="0.25">
      <c r="D22"/>
      <c r="E22"/>
      <c r="F22"/>
      <c r="G22"/>
      <c r="H22"/>
    </row>
    <row r="23" spans="4:8" x14ac:dyDescent="0.25">
      <c r="D23"/>
      <c r="E23"/>
      <c r="F23"/>
      <c r="G23"/>
      <c r="H23"/>
    </row>
    <row r="24" spans="4:8" x14ac:dyDescent="0.25">
      <c r="D24"/>
      <c r="E24"/>
      <c r="F24"/>
      <c r="G24"/>
      <c r="H24"/>
    </row>
    <row r="25" spans="4:8" x14ac:dyDescent="0.25">
      <c r="D25"/>
      <c r="E25"/>
      <c r="F25"/>
      <c r="G25"/>
      <c r="H25"/>
    </row>
    <row r="26" spans="4:8" x14ac:dyDescent="0.25">
      <c r="D26"/>
      <c r="E26"/>
      <c r="F26"/>
      <c r="G26"/>
      <c r="H26"/>
    </row>
    <row r="27" spans="4:8" x14ac:dyDescent="0.25">
      <c r="D27"/>
      <c r="E27"/>
      <c r="F27"/>
      <c r="G27"/>
      <c r="H27"/>
    </row>
    <row r="28" spans="4:8" x14ac:dyDescent="0.25">
      <c r="D28"/>
      <c r="E28"/>
      <c r="F28"/>
      <c r="G28"/>
      <c r="H28"/>
    </row>
    <row r="29" spans="4:8" x14ac:dyDescent="0.25">
      <c r="D29"/>
      <c r="E29"/>
      <c r="F29"/>
      <c r="G29"/>
      <c r="H29"/>
    </row>
    <row r="30" spans="4:8" x14ac:dyDescent="0.25">
      <c r="D30"/>
      <c r="E30"/>
      <c r="F30"/>
      <c r="G30"/>
      <c r="H30"/>
    </row>
    <row r="31" spans="4:8" x14ac:dyDescent="0.25">
      <c r="D31"/>
      <c r="E31"/>
      <c r="F31"/>
      <c r="G31"/>
      <c r="H31"/>
    </row>
    <row r="32" spans="4:8" x14ac:dyDescent="0.25">
      <c r="D32"/>
      <c r="E32"/>
      <c r="F32"/>
      <c r="G32"/>
      <c r="H32"/>
    </row>
    <row r="33" spans="4:8" x14ac:dyDescent="0.25">
      <c r="D33"/>
      <c r="E33"/>
      <c r="F33"/>
      <c r="G33"/>
      <c r="H33"/>
    </row>
    <row r="34" spans="4:8" x14ac:dyDescent="0.25">
      <c r="D34"/>
      <c r="E34"/>
      <c r="F34"/>
      <c r="G34"/>
      <c r="H34"/>
    </row>
    <row r="35" spans="4:8" x14ac:dyDescent="0.25">
      <c r="D35"/>
      <c r="E35"/>
      <c r="F35"/>
      <c r="G35"/>
      <c r="H35"/>
    </row>
    <row r="36" spans="4:8" x14ac:dyDescent="0.25">
      <c r="D36"/>
      <c r="E36"/>
      <c r="F36"/>
      <c r="G36"/>
      <c r="H36"/>
    </row>
    <row r="37" spans="4:8" x14ac:dyDescent="0.25">
      <c r="D37"/>
      <c r="E37"/>
      <c r="F37"/>
      <c r="G37"/>
      <c r="H37"/>
    </row>
    <row r="38" spans="4:8" x14ac:dyDescent="0.25">
      <c r="D38"/>
      <c r="E38"/>
      <c r="F38"/>
      <c r="G38"/>
      <c r="H38"/>
    </row>
    <row r="39" spans="4:8" x14ac:dyDescent="0.25">
      <c r="D39"/>
      <c r="E39"/>
      <c r="F39"/>
      <c r="G39"/>
      <c r="H39"/>
    </row>
    <row r="40" spans="4:8" x14ac:dyDescent="0.25">
      <c r="D40"/>
      <c r="E40"/>
      <c r="F40"/>
      <c r="G40"/>
      <c r="H40"/>
    </row>
    <row r="41" spans="4:8" x14ac:dyDescent="0.25">
      <c r="D41"/>
      <c r="E41"/>
      <c r="F41"/>
      <c r="G41"/>
      <c r="H41"/>
    </row>
    <row r="42" spans="4:8" x14ac:dyDescent="0.25">
      <c r="D42"/>
      <c r="E42"/>
      <c r="F42"/>
      <c r="G42"/>
      <c r="H4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RESUMO</vt:lpstr>
      <vt:lpstr>AVALIAÇÃO 01</vt:lpstr>
      <vt:lpstr>AVALIAÇÃO 02</vt:lpstr>
      <vt:lpstr>AVALIAÇÃO 03</vt:lpstr>
      <vt:lpstr>Planilha1</vt:lpstr>
      <vt:lpstr>'AVALIAÇÃO 01'!Area_de_impressao</vt:lpstr>
      <vt:lpstr>'AVALIAÇÃO 02'!Area_de_impressao</vt:lpstr>
      <vt:lpstr>'AVALIAÇÃO 03'!Area_de_impressao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Thiego Brandão</dc:creator>
  <cp:lastModifiedBy>admin</cp:lastModifiedBy>
  <cp:lastPrinted>2019-05-20T18:12:52Z</cp:lastPrinted>
  <dcterms:created xsi:type="dcterms:W3CDTF">2017-07-24T19:30:23Z</dcterms:created>
  <dcterms:modified xsi:type="dcterms:W3CDTF">2019-05-22T11:33:05Z</dcterms:modified>
</cp:coreProperties>
</file>